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Box\maurizio de caro\"/>
    </mc:Choice>
  </mc:AlternateContent>
  <xr:revisionPtr revIDLastSave="0" documentId="13_ncr:1_{910E27D0-85C7-40FF-B4AC-48495B1CB1B1}" xr6:coauthVersionLast="47" xr6:coauthVersionMax="47" xr10:uidLastSave="{00000000-0000-0000-0000-000000000000}"/>
  <bookViews>
    <workbookView xWindow="-120" yWindow="-120" windowWidth="29040" windowHeight="15720" activeTab="3" xr2:uid="{F33A6091-EC66-407A-98D2-C4EF26548B72}"/>
  </bookViews>
  <sheets>
    <sheet name="CATANZARO" sheetId="3" r:id="rId1"/>
    <sheet name="COSENZA" sheetId="1" r:id="rId2"/>
    <sheet name="CROTONE" sheetId="2" r:id="rId3"/>
    <sheet name="REGGIO CALABRIA" sheetId="4" r:id="rId4"/>
    <sheet name="VIBO VALENZIA" sheetId="5" r:id="rId5"/>
    <sheet name="RIEPILOGO GENERALE" sheetId="6" r:id="rId6"/>
  </sheets>
  <definedNames>
    <definedName name="_xlnm.Print_Area" localSheetId="0">CATANZARO!$A$1:$P$167</definedName>
    <definedName name="_xlnm.Print_Area" localSheetId="1">COSENZA!$1:$356</definedName>
    <definedName name="_xlnm.Print_Area" localSheetId="2">CROTONE!$A$1:$P$569</definedName>
    <definedName name="_xlnm.Print_Area" localSheetId="3">'REGGIO CALABRIA'!$A$1:$P$116</definedName>
    <definedName name="_xlnm.Print_Area" localSheetId="5">'RIEPILOGO GENERALE'!$A$1:$N$34</definedName>
    <definedName name="_xlnm.Print_Area" localSheetId="4">'VIBO VALENZIA'!$A$1:$P$15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2" i="1" l="1"/>
  <c r="N99" i="4"/>
  <c r="M93" i="4"/>
  <c r="M87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N45" i="4"/>
  <c r="M44" i="4"/>
  <c r="M43" i="4"/>
  <c r="M42" i="4"/>
  <c r="M41" i="4"/>
  <c r="M40" i="4"/>
  <c r="M39" i="4"/>
  <c r="M38" i="4"/>
  <c r="M37" i="4"/>
  <c r="M36" i="4"/>
  <c r="M35" i="4"/>
  <c r="M34" i="4"/>
  <c r="M22" i="4"/>
  <c r="M21" i="4"/>
  <c r="M20" i="4"/>
  <c r="M19" i="4"/>
  <c r="N18" i="4"/>
  <c r="M17" i="4"/>
  <c r="M16" i="4"/>
  <c r="N15" i="4"/>
  <c r="M14" i="4"/>
  <c r="M13" i="4"/>
  <c r="M12" i="4"/>
  <c r="M6" i="4"/>
  <c r="M46" i="1"/>
  <c r="M47" i="1"/>
  <c r="M48" i="1"/>
  <c r="M49" i="1"/>
  <c r="M38" i="1"/>
  <c r="M39" i="1"/>
  <c r="M40" i="1"/>
  <c r="M41" i="1"/>
  <c r="M346" i="1"/>
  <c r="M345" i="1"/>
  <c r="M339" i="1"/>
  <c r="M338" i="1"/>
  <c r="M337" i="1"/>
  <c r="M336" i="1"/>
  <c r="M335" i="1"/>
  <c r="M334" i="1"/>
  <c r="M321" i="1"/>
  <c r="M320" i="1"/>
  <c r="M319" i="1"/>
  <c r="M318" i="1"/>
  <c r="M317" i="1"/>
  <c r="M316" i="1"/>
  <c r="M310" i="1"/>
  <c r="M309" i="1"/>
  <c r="M308" i="1"/>
  <c r="M307" i="1"/>
  <c r="M306" i="1"/>
  <c r="M305" i="1"/>
  <c r="M304" i="1"/>
  <c r="M303" i="1"/>
  <c r="M302" i="1"/>
  <c r="M301" i="1"/>
  <c r="M300" i="1"/>
  <c r="M294" i="1"/>
  <c r="M293" i="1"/>
  <c r="M287" i="1"/>
  <c r="M286" i="1"/>
  <c r="M285" i="1"/>
  <c r="M284" i="1"/>
  <c r="M283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N264" i="1"/>
  <c r="M258" i="1"/>
  <c r="M257" i="1"/>
  <c r="M256" i="1"/>
  <c r="M255" i="1"/>
  <c r="N254" i="1"/>
  <c r="M253" i="1"/>
  <c r="M252" i="1"/>
  <c r="M249" i="1"/>
  <c r="M248" i="1"/>
  <c r="M247" i="1"/>
  <c r="M246" i="1"/>
  <c r="M245" i="1"/>
  <c r="M244" i="1"/>
  <c r="M243" i="1"/>
  <c r="M242" i="1"/>
  <c r="N241" i="1"/>
  <c r="M240" i="1"/>
  <c r="M239" i="1"/>
  <c r="M238" i="1"/>
  <c r="M237" i="1"/>
  <c r="M236" i="1"/>
  <c r="M235" i="1"/>
  <c r="M234" i="1"/>
  <c r="M228" i="1"/>
  <c r="M227" i="1"/>
  <c r="M226" i="1"/>
  <c r="M225" i="1"/>
  <c r="M224" i="1"/>
  <c r="M223" i="1"/>
  <c r="M222" i="1"/>
  <c r="M221" i="1"/>
  <c r="M220" i="1"/>
  <c r="M217" i="1"/>
  <c r="M210" i="1"/>
  <c r="N204" i="1"/>
  <c r="N203" i="1"/>
  <c r="M197" i="1"/>
  <c r="M196" i="1"/>
  <c r="M195" i="1"/>
  <c r="M194" i="1"/>
  <c r="M193" i="1"/>
  <c r="M192" i="1"/>
  <c r="M186" i="1"/>
  <c r="M179" i="1"/>
  <c r="M178" i="1"/>
  <c r="M177" i="1"/>
  <c r="M176" i="1"/>
  <c r="M175" i="1"/>
  <c r="M174" i="1"/>
  <c r="M173" i="1"/>
  <c r="M172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258" i="2"/>
  <c r="M257" i="2"/>
  <c r="M256" i="2"/>
  <c r="M255" i="2"/>
  <c r="M254" i="2"/>
  <c r="M253" i="2"/>
  <c r="M252" i="2"/>
  <c r="M251" i="2"/>
  <c r="M250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0" i="2"/>
  <c r="L261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3" i="2"/>
  <c r="M272" i="2"/>
  <c r="M271" i="2"/>
  <c r="M270" i="2"/>
  <c r="M269" i="2"/>
  <c r="M268" i="2"/>
  <c r="M267" i="2"/>
  <c r="M266" i="2"/>
  <c r="M265" i="2"/>
  <c r="L423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3" i="2"/>
  <c r="M542" i="2"/>
  <c r="M541" i="2"/>
  <c r="M539" i="2"/>
  <c r="M538" i="2"/>
  <c r="M535" i="2"/>
  <c r="M534" i="2"/>
  <c r="M533" i="2"/>
  <c r="M532" i="2"/>
  <c r="M531" i="2"/>
  <c r="M525" i="2"/>
  <c r="M524" i="2"/>
  <c r="M523" i="2"/>
  <c r="M522" i="2"/>
  <c r="M521" i="2"/>
  <c r="M520" i="2"/>
  <c r="M519" i="2"/>
  <c r="M518" i="2"/>
  <c r="M517" i="2"/>
  <c r="M516" i="2"/>
  <c r="M510" i="2"/>
  <c r="M509" i="2"/>
  <c r="M508" i="2"/>
  <c r="M507" i="2"/>
  <c r="M506" i="2"/>
  <c r="M505" i="2"/>
  <c r="M504" i="2"/>
  <c r="M503" i="2"/>
  <c r="M502" i="2"/>
  <c r="M501" i="2"/>
  <c r="M500" i="2"/>
  <c r="N499" i="2"/>
  <c r="N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N467" i="2"/>
  <c r="M466" i="2"/>
  <c r="M465" i="2"/>
  <c r="M459" i="2"/>
  <c r="M458" i="2"/>
  <c r="M457" i="2"/>
  <c r="M456" i="2"/>
  <c r="M455" i="2"/>
  <c r="M454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N184" i="2"/>
  <c r="N183" i="2"/>
  <c r="N182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N160" i="2"/>
  <c r="M159" i="2"/>
  <c r="M158" i="2"/>
  <c r="M157" i="2"/>
  <c r="M156" i="2"/>
  <c r="N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N130" i="2"/>
  <c r="M129" i="2"/>
  <c r="N128" i="2"/>
  <c r="N178" i="2" s="1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1" i="2"/>
  <c r="M50" i="2"/>
  <c r="M49" i="2"/>
  <c r="M48" i="2"/>
  <c r="M47" i="2"/>
  <c r="M46" i="2"/>
  <c r="M45" i="2"/>
  <c r="M44" i="2"/>
  <c r="M43" i="2"/>
  <c r="N42" i="2"/>
  <c r="M36" i="2"/>
  <c r="M35" i="2"/>
  <c r="M34" i="2"/>
  <c r="M33" i="2"/>
  <c r="M32" i="2"/>
  <c r="M26" i="2"/>
  <c r="M25" i="2"/>
  <c r="M24" i="2"/>
  <c r="M23" i="2"/>
  <c r="M22" i="2"/>
  <c r="M16" i="2"/>
  <c r="N10" i="2"/>
  <c r="M9" i="2"/>
  <c r="M8" i="2"/>
  <c r="M7" i="2"/>
  <c r="M6" i="2"/>
  <c r="M261" i="2" l="1"/>
  <c r="M423" i="2"/>
  <c r="M178" i="2"/>
  <c r="M562" i="2"/>
  <c r="N206" i="1"/>
  <c r="M113" i="1" l="1"/>
  <c r="M112" i="1"/>
  <c r="M111" i="1"/>
  <c r="M110" i="1"/>
  <c r="M109" i="1"/>
  <c r="M108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N88" i="1"/>
  <c r="M87" i="1"/>
  <c r="M86" i="1"/>
  <c r="M85" i="1"/>
  <c r="M84" i="1"/>
  <c r="M83" i="1"/>
  <c r="M82" i="1"/>
  <c r="M81" i="1"/>
  <c r="M80" i="1"/>
  <c r="M79" i="1"/>
  <c r="M78" i="1"/>
  <c r="M77" i="1"/>
  <c r="M75" i="1"/>
  <c r="M74" i="1"/>
  <c r="N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32" i="1"/>
  <c r="M31" i="1"/>
  <c r="M30" i="1"/>
  <c r="M29" i="1"/>
  <c r="M28" i="1"/>
  <c r="M27" i="1"/>
  <c r="M26" i="1"/>
  <c r="M25" i="1"/>
  <c r="M24" i="1"/>
  <c r="M18" i="1"/>
  <c r="M17" i="1"/>
  <c r="M16" i="1"/>
  <c r="M15" i="1"/>
  <c r="M14" i="1"/>
  <c r="M13" i="1"/>
  <c r="M12" i="1"/>
  <c r="M11" i="1"/>
  <c r="M10" i="1"/>
  <c r="M9" i="1"/>
  <c r="M8" i="1"/>
  <c r="M7" i="1"/>
  <c r="N6" i="1"/>
  <c r="M155" i="3"/>
  <c r="M154" i="3"/>
  <c r="M153" i="3"/>
  <c r="M152" i="3"/>
  <c r="M151" i="3"/>
  <c r="M150" i="3"/>
  <c r="M149" i="3"/>
  <c r="M148" i="3"/>
  <c r="M142" i="3"/>
  <c r="M141" i="3"/>
  <c r="M140" i="3"/>
  <c r="M139" i="3"/>
  <c r="M138" i="3"/>
  <c r="M137" i="3"/>
  <c r="M136" i="3"/>
  <c r="M135" i="3"/>
  <c r="M134" i="3"/>
  <c r="M133" i="3"/>
  <c r="M132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78" i="3"/>
  <c r="N77" i="3"/>
  <c r="M76" i="3"/>
  <c r="M75" i="3"/>
  <c r="M74" i="3"/>
  <c r="M68" i="3"/>
  <c r="M67" i="3"/>
  <c r="M66" i="3"/>
  <c r="M65" i="3"/>
  <c r="M64" i="3"/>
  <c r="M63" i="3"/>
  <c r="M62" i="3"/>
  <c r="M56" i="3"/>
  <c r="M54" i="3"/>
  <c r="M53" i="3"/>
  <c r="M47" i="3"/>
  <c r="M46" i="3"/>
  <c r="M45" i="3"/>
  <c r="M44" i="3"/>
  <c r="M43" i="3"/>
  <c r="M42" i="3"/>
  <c r="M41" i="3"/>
  <c r="M40" i="3"/>
  <c r="M39" i="3"/>
  <c r="M38" i="3"/>
  <c r="M37" i="3"/>
  <c r="M36" i="3"/>
  <c r="N30" i="3"/>
  <c r="M29" i="3"/>
  <c r="M28" i="3"/>
  <c r="M27" i="3"/>
  <c r="M26" i="3"/>
  <c r="M25" i="3"/>
  <c r="M19" i="3"/>
  <c r="M18" i="3"/>
  <c r="N17" i="3"/>
  <c r="N16" i="3"/>
  <c r="N15" i="3"/>
  <c r="N14" i="3"/>
  <c r="N13" i="3"/>
  <c r="M12" i="3"/>
  <c r="M11" i="3"/>
  <c r="M10" i="3"/>
  <c r="M9" i="3"/>
  <c r="M8" i="3"/>
  <c r="M7" i="3"/>
  <c r="M6" i="3"/>
  <c r="M51" i="1" l="1"/>
  <c r="D14" i="5"/>
  <c r="O8" i="5"/>
  <c r="M8" i="5"/>
  <c r="L8" i="5"/>
  <c r="E17" i="6" l="1"/>
  <c r="O107" i="4"/>
  <c r="L107" i="4"/>
  <c r="L101" i="4"/>
  <c r="M101" i="4"/>
  <c r="N101" i="4"/>
  <c r="L95" i="4"/>
  <c r="M95" i="4"/>
  <c r="O95" i="4" s="1"/>
  <c r="L89" i="4"/>
  <c r="N89" i="4"/>
  <c r="L83" i="4"/>
  <c r="N30" i="4"/>
  <c r="M30" i="4"/>
  <c r="L24" i="4"/>
  <c r="L8" i="4"/>
  <c r="M8" i="4"/>
  <c r="O8" i="4" s="1"/>
  <c r="L157" i="3"/>
  <c r="L144" i="3"/>
  <c r="L128" i="3"/>
  <c r="M126" i="3"/>
  <c r="M128" i="3" s="1"/>
  <c r="O128" i="3" s="1"/>
  <c r="L122" i="3"/>
  <c r="L80" i="3"/>
  <c r="L70" i="3"/>
  <c r="L58" i="3"/>
  <c r="L49" i="3"/>
  <c r="L32" i="3"/>
  <c r="N32" i="3"/>
  <c r="L21" i="3"/>
  <c r="N562" i="2"/>
  <c r="L562" i="2"/>
  <c r="N545" i="2"/>
  <c r="L545" i="2"/>
  <c r="L527" i="2"/>
  <c r="L512" i="2"/>
  <c r="L461" i="2"/>
  <c r="M450" i="2"/>
  <c r="O450" i="2" s="1"/>
  <c r="L450" i="2"/>
  <c r="L442" i="2"/>
  <c r="N423" i="2"/>
  <c r="N261" i="2"/>
  <c r="N186" i="2"/>
  <c r="M186" i="2"/>
  <c r="L186" i="2"/>
  <c r="L178" i="2"/>
  <c r="L53" i="2"/>
  <c r="N53" i="2"/>
  <c r="L38" i="2"/>
  <c r="L28" i="2"/>
  <c r="L18" i="2"/>
  <c r="M18" i="2"/>
  <c r="O18" i="2" s="1"/>
  <c r="L12" i="2"/>
  <c r="N12" i="2"/>
  <c r="L34" i="1"/>
  <c r="M34" i="1"/>
  <c r="N330" i="1"/>
  <c r="L323" i="1"/>
  <c r="L230" i="1"/>
  <c r="N115" i="1"/>
  <c r="N104" i="1"/>
  <c r="O30" i="4" l="1"/>
  <c r="O101" i="4"/>
  <c r="N512" i="2"/>
  <c r="M89" i="4"/>
  <c r="O89" i="4" s="1"/>
  <c r="N24" i="4"/>
  <c r="M83" i="4"/>
  <c r="O83" i="4" s="1"/>
  <c r="M24" i="4"/>
  <c r="M144" i="3"/>
  <c r="O144" i="3" s="1"/>
  <c r="M157" i="3"/>
  <c r="O157" i="3" s="1"/>
  <c r="N80" i="3"/>
  <c r="M122" i="3"/>
  <c r="O122" i="3" s="1"/>
  <c r="M80" i="3"/>
  <c r="M70" i="3"/>
  <c r="O70" i="3" s="1"/>
  <c r="M58" i="3"/>
  <c r="O58" i="3" s="1"/>
  <c r="M49" i="3"/>
  <c r="O49" i="3" s="1"/>
  <c r="M32" i="3"/>
  <c r="O32" i="3" s="1"/>
  <c r="N21" i="3"/>
  <c r="M21" i="3"/>
  <c r="O562" i="2"/>
  <c r="M545" i="2"/>
  <c r="O545" i="2" s="1"/>
  <c r="M527" i="2"/>
  <c r="O527" i="2" s="1"/>
  <c r="M512" i="2"/>
  <c r="M461" i="2"/>
  <c r="O461" i="2" s="1"/>
  <c r="O186" i="2"/>
  <c r="M442" i="2"/>
  <c r="O442" i="2" s="1"/>
  <c r="O423" i="2"/>
  <c r="O261" i="2"/>
  <c r="M53" i="2"/>
  <c r="O53" i="2" s="1"/>
  <c r="M38" i="2"/>
  <c r="O38" i="2" s="1"/>
  <c r="M28" i="2"/>
  <c r="O28" i="2" s="1"/>
  <c r="M12" i="2"/>
  <c r="O12" i="2" s="1"/>
  <c r="O512" i="2" l="1"/>
  <c r="O24" i="4"/>
  <c r="D115" i="4" s="1"/>
  <c r="E15" i="6" s="1"/>
  <c r="O80" i="3"/>
  <c r="O21" i="3"/>
  <c r="O178" i="2"/>
  <c r="D566" i="2" l="1"/>
  <c r="E11" i="6" s="1"/>
  <c r="D166" i="3"/>
  <c r="E13" i="6" s="1"/>
  <c r="L188" i="1"/>
  <c r="L348" i="1"/>
  <c r="L341" i="1"/>
  <c r="O330" i="1"/>
  <c r="L330" i="1"/>
  <c r="L312" i="1"/>
  <c r="N312" i="1"/>
  <c r="L296" i="1"/>
  <c r="L289" i="1"/>
  <c r="L279" i="1"/>
  <c r="N279" i="1"/>
  <c r="L260" i="1"/>
  <c r="N213" i="1"/>
  <c r="L213" i="1"/>
  <c r="M213" i="1"/>
  <c r="L199" i="1"/>
  <c r="M188" i="1"/>
  <c r="N181" i="1"/>
  <c r="L181" i="1"/>
  <c r="L115" i="1"/>
  <c r="L104" i="1"/>
  <c r="L51" i="1"/>
  <c r="O51" i="1" l="1"/>
  <c r="M230" i="1"/>
  <c r="O230" i="1" s="1"/>
  <c r="M341" i="1"/>
  <c r="O341" i="1" s="1"/>
  <c r="M104" i="1"/>
  <c r="O104" i="1" s="1"/>
  <c r="M181" i="1"/>
  <c r="O181" i="1" s="1"/>
  <c r="M312" i="1"/>
  <c r="O312" i="1" s="1"/>
  <c r="N260" i="1"/>
  <c r="M289" i="1"/>
  <c r="O289" i="1" s="1"/>
  <c r="M115" i="1"/>
  <c r="O115" i="1" s="1"/>
  <c r="M323" i="1"/>
  <c r="O323" i="1" s="1"/>
  <c r="M260" i="1"/>
  <c r="M279" i="1"/>
  <c r="O279" i="1" s="1"/>
  <c r="M199" i="1"/>
  <c r="O199" i="1" s="1"/>
  <c r="M296" i="1"/>
  <c r="O296" i="1" s="1"/>
  <c r="M348" i="1"/>
  <c r="O348" i="1" s="1"/>
  <c r="O213" i="1"/>
  <c r="O206" i="1"/>
  <c r="L20" i="1"/>
  <c r="N20" i="1"/>
  <c r="M20" i="1" l="1"/>
  <c r="O20" i="1" s="1"/>
  <c r="O188" i="1"/>
  <c r="O260" i="1"/>
  <c r="O34" i="1"/>
  <c r="E9" i="6" l="1"/>
  <c r="E20" i="6" s="1"/>
  <c r="I16" i="6" s="1"/>
</calcChain>
</file>

<file path=xl/sharedStrings.xml><?xml version="1.0" encoding="utf-8"?>
<sst xmlns="http://schemas.openxmlformats.org/spreadsheetml/2006/main" count="5598" uniqueCount="874">
  <si>
    <t>COSENZA</t>
  </si>
  <si>
    <t>N°</t>
  </si>
  <si>
    <t>Località</t>
  </si>
  <si>
    <t>Intestatario</t>
  </si>
  <si>
    <t>Descrizione Immobile</t>
  </si>
  <si>
    <t>Foglio</t>
  </si>
  <si>
    <t>Particella</t>
  </si>
  <si>
    <t>Sub</t>
  </si>
  <si>
    <t>Cat.</t>
  </si>
  <si>
    <t>clas.</t>
  </si>
  <si>
    <t>consist</t>
  </si>
  <si>
    <t>Rendita Catastale</t>
  </si>
  <si>
    <t>Valore Catastale  Rivalutazione del 5% compresa</t>
  </si>
  <si>
    <t xml:space="preserve"> Impi.indust.</t>
  </si>
  <si>
    <t>Note</t>
  </si>
  <si>
    <t>ACRI</t>
  </si>
  <si>
    <t xml:space="preserve"> &lt;&lt; PROPRIETA'    1000/1000 &gt;&gt;  IMMOBILI DA  ALIENARE  A TERZI  DETENTORI  </t>
  </si>
  <si>
    <t>CORSO EUROPA</t>
  </si>
  <si>
    <t>ARSSA</t>
  </si>
  <si>
    <t>D / 8</t>
  </si>
  <si>
    <t>1000/1000</t>
  </si>
  <si>
    <t xml:space="preserve">ARSSA </t>
  </si>
  <si>
    <t>Fabbricato P.T.</t>
  </si>
  <si>
    <t xml:space="preserve">C/DA FERRANTE </t>
  </si>
  <si>
    <t>A / 3</t>
  </si>
  <si>
    <t>6 - vani</t>
  </si>
  <si>
    <t>C / 2</t>
  </si>
  <si>
    <t>mq. 40</t>
  </si>
  <si>
    <t>10- vani</t>
  </si>
  <si>
    <t>A / 2</t>
  </si>
  <si>
    <t>U</t>
  </si>
  <si>
    <t>7 - Vani</t>
  </si>
  <si>
    <t>mq. 8</t>
  </si>
  <si>
    <t>mq. 20</t>
  </si>
  <si>
    <t>C/DA GIAMBERGA</t>
  </si>
  <si>
    <t>B / 5</t>
  </si>
  <si>
    <t>mq. 350</t>
  </si>
  <si>
    <t>mq.   24</t>
  </si>
  <si>
    <t>A / 4</t>
  </si>
  <si>
    <t>5 - vani</t>
  </si>
  <si>
    <t>S.S 660</t>
  </si>
  <si>
    <t>mq. 50</t>
  </si>
  <si>
    <t>TOTALI</t>
  </si>
  <si>
    <t>►</t>
  </si>
  <si>
    <t>APRIGLIANO</t>
  </si>
  <si>
    <t>C/DA CECI</t>
  </si>
  <si>
    <t>8,5 - Vani</t>
  </si>
  <si>
    <t xml:space="preserve">1000/1000                 </t>
  </si>
  <si>
    <t>mq. 25</t>
  </si>
  <si>
    <t>C / 6</t>
  </si>
  <si>
    <t>mq. 59</t>
  </si>
  <si>
    <t>C/DA QUARESIMA</t>
  </si>
  <si>
    <t>B/4</t>
  </si>
  <si>
    <t>1837 MC</t>
  </si>
  <si>
    <t>C/DA BARRACCHELLA</t>
  </si>
  <si>
    <t>4,5 - Vani</t>
  </si>
  <si>
    <t>C/DA CAPPELLO DI PAGLIA</t>
  </si>
  <si>
    <t>FABBRICATO P.T.</t>
  </si>
  <si>
    <t>B/5</t>
  </si>
  <si>
    <t>713 MC</t>
  </si>
  <si>
    <t>C/DA CAPAROSSA</t>
  </si>
  <si>
    <t>700 MC</t>
  </si>
  <si>
    <t xml:space="preserve"> C / 2</t>
  </si>
  <si>
    <t>mq. 115</t>
  </si>
  <si>
    <t>mq. 52</t>
  </si>
  <si>
    <t>BISIGNANO</t>
  </si>
  <si>
    <t>C/DA IMPERATORE</t>
  </si>
  <si>
    <t>FABBRICATO P.T.-1°</t>
  </si>
  <si>
    <t>2,5 Vani</t>
  </si>
  <si>
    <t>C/DA MARINELLA, SNC</t>
  </si>
  <si>
    <t>A/3</t>
  </si>
  <si>
    <t>8 VANI</t>
  </si>
  <si>
    <t>mq.- 30</t>
  </si>
  <si>
    <t>F/1</t>
  </si>
  <si>
    <t>MQ 104</t>
  </si>
  <si>
    <t>F/6</t>
  </si>
  <si>
    <t>F/7</t>
  </si>
  <si>
    <t>F/8</t>
  </si>
  <si>
    <t>F/9</t>
  </si>
  <si>
    <t>C/DA SUCCIOMMO,SNC</t>
  </si>
  <si>
    <t>mq.- 55</t>
  </si>
  <si>
    <t>5,5 Vani</t>
  </si>
  <si>
    <t>3,5 Vani</t>
  </si>
  <si>
    <t>C/2</t>
  </si>
  <si>
    <t>MQ 32</t>
  </si>
  <si>
    <t>CASSANO ALLO JONIO</t>
  </si>
  <si>
    <t>C/DA PANTANO ROTONDO</t>
  </si>
  <si>
    <t>C / 7</t>
  </si>
  <si>
    <t>mq. 100</t>
  </si>
  <si>
    <t>mq. 200</t>
  </si>
  <si>
    <t>mq.20</t>
  </si>
  <si>
    <t>mq.70</t>
  </si>
  <si>
    <t>2,5 VANI</t>
  </si>
  <si>
    <t>3,5 VANI</t>
  </si>
  <si>
    <t>mq. 60</t>
  </si>
  <si>
    <t>5 VANI</t>
  </si>
  <si>
    <t>7,5 VANI</t>
  </si>
  <si>
    <t>8,5 VANI</t>
  </si>
  <si>
    <t>30 MQ</t>
  </si>
  <si>
    <t>C/DA BRUSCATE PICCOLA</t>
  </si>
  <si>
    <t>CENTRO LATTIERO CASEARIO</t>
  </si>
  <si>
    <t>D / 1</t>
  </si>
  <si>
    <t>5 - Vani</t>
  </si>
  <si>
    <t>AREA URBANA</t>
  </si>
  <si>
    <t>F / 1</t>
  </si>
  <si>
    <t>C/DA SPADELLE</t>
  </si>
  <si>
    <t>mq. 85</t>
  </si>
  <si>
    <t>F / 2</t>
  </si>
  <si>
    <t>mq. 43</t>
  </si>
  <si>
    <t>mq. 66</t>
  </si>
  <si>
    <t>FABBRICATO P.1°</t>
  </si>
  <si>
    <t>C/DA STOMPI</t>
  </si>
  <si>
    <t>COSERVIFICIO DI SIBARI</t>
  </si>
  <si>
    <t>mq. 150</t>
  </si>
  <si>
    <t>C/DA LATTUGHELLE</t>
  </si>
  <si>
    <t>C / 3</t>
  </si>
  <si>
    <t>mq. 92</t>
  </si>
  <si>
    <t>6 -Vani</t>
  </si>
  <si>
    <t>2,5 -Vani</t>
  </si>
  <si>
    <t>MQ-45</t>
  </si>
  <si>
    <t>6 VANI</t>
  </si>
  <si>
    <t>A / 7</t>
  </si>
  <si>
    <t>mq. 30</t>
  </si>
  <si>
    <t>CELICO</t>
  </si>
  <si>
    <t>A / 1</t>
  </si>
  <si>
    <t>21,5 - Vani</t>
  </si>
  <si>
    <t>12,5 - Vani</t>
  </si>
  <si>
    <t>mq. 35</t>
  </si>
  <si>
    <t>3,5 - Vani</t>
  </si>
  <si>
    <t>2,5 - Vani</t>
  </si>
  <si>
    <t>mq. 95</t>
  </si>
  <si>
    <t xml:space="preserve">CORIGLIANO CALABRO </t>
  </si>
  <si>
    <t>B / 4</t>
  </si>
  <si>
    <t>mq. 620</t>
  </si>
  <si>
    <t>B / 2</t>
  </si>
  <si>
    <t>mq. 271</t>
  </si>
  <si>
    <t>C / 1</t>
  </si>
  <si>
    <t>mq. 120</t>
  </si>
  <si>
    <t>mq. 800</t>
  </si>
  <si>
    <t>mq. 300</t>
  </si>
  <si>
    <t>4 -Vani</t>
  </si>
  <si>
    <t>6,5 -Vani</t>
  </si>
  <si>
    <t>mq. 164</t>
  </si>
  <si>
    <t>mq. 38</t>
  </si>
  <si>
    <t>3,5 -Vani</t>
  </si>
  <si>
    <t>1,5 -Vani</t>
  </si>
  <si>
    <t>3 vani</t>
  </si>
  <si>
    <t>F/3</t>
  </si>
  <si>
    <t>5 -Vani</t>
  </si>
  <si>
    <t>7,5 -Vani</t>
  </si>
  <si>
    <t>8,5 -Vani</t>
  </si>
  <si>
    <t>mq. 34</t>
  </si>
  <si>
    <t>mq. 1300</t>
  </si>
  <si>
    <t>VIA OCEANO INDIANO</t>
  </si>
  <si>
    <t>F/2</t>
  </si>
  <si>
    <t>10 -Vani</t>
  </si>
  <si>
    <t>145 MQ</t>
  </si>
  <si>
    <t>mq. 24</t>
  </si>
  <si>
    <t>mc. 192</t>
  </si>
  <si>
    <t>448 mc</t>
  </si>
  <si>
    <t>77 mc</t>
  </si>
  <si>
    <t>4,5 -Vani</t>
  </si>
  <si>
    <t>CROSIA</t>
  </si>
  <si>
    <t>VIALE DEGLI ARANCI</t>
  </si>
  <si>
    <t xml:space="preserve">Fabbricato P. T.                               </t>
  </si>
  <si>
    <t>F/4</t>
  </si>
  <si>
    <t>VIALE EUROPA UNITA</t>
  </si>
  <si>
    <t>FRANCAVILLA M.</t>
  </si>
  <si>
    <t>C/DA SILVA</t>
  </si>
  <si>
    <t>52 MQ</t>
  </si>
  <si>
    <t>C/DA VRICHETTO</t>
  </si>
  <si>
    <t>16 MQ</t>
  </si>
  <si>
    <t>15 MQ</t>
  </si>
  <si>
    <t>18 MQ</t>
  </si>
  <si>
    <t>A/4</t>
  </si>
  <si>
    <t>C/7</t>
  </si>
  <si>
    <t>u</t>
  </si>
  <si>
    <t>1 mq</t>
  </si>
  <si>
    <t>LONGOBUCCO</t>
  </si>
  <si>
    <t xml:space="preserve">               </t>
  </si>
  <si>
    <t>D / 2</t>
  </si>
  <si>
    <t>PARENTI</t>
  </si>
  <si>
    <t>E / 7</t>
  </si>
  <si>
    <t>mq.27</t>
  </si>
  <si>
    <t>PEDACE</t>
  </si>
  <si>
    <t>mq. 498</t>
  </si>
  <si>
    <t>mq. 356</t>
  </si>
  <si>
    <t xml:space="preserve">mq.  35 </t>
  </si>
  <si>
    <t>4 - Vani</t>
  </si>
  <si>
    <t xml:space="preserve">mq.  320 </t>
  </si>
  <si>
    <t>5,5 - Vani</t>
  </si>
  <si>
    <t xml:space="preserve"> &lt;&lt; PROPRIETA'    1000/1000 &gt;&gt;  IMMOBILI  DA  ALIENARE  A TERZI  DETENTORI  </t>
  </si>
  <si>
    <t>10,5 - Vani</t>
  </si>
  <si>
    <t>SAN  GIOVANNI  IN  FIORE</t>
  </si>
  <si>
    <t>3 - Vani</t>
  </si>
  <si>
    <t>1 - Vani</t>
  </si>
  <si>
    <t>1,5 - Vani</t>
  </si>
  <si>
    <t xml:space="preserve">mq.  325 </t>
  </si>
  <si>
    <t>mq.  40</t>
  </si>
  <si>
    <t>CAMPING LAGO ARVO</t>
  </si>
  <si>
    <t>22-24</t>
  </si>
  <si>
    <t>558-241</t>
  </si>
  <si>
    <t xml:space="preserve">mq.  616 </t>
  </si>
  <si>
    <t>10 - Vani</t>
  </si>
  <si>
    <t>6 - Vani</t>
  </si>
  <si>
    <t>81         82</t>
  </si>
  <si>
    <t>445         455</t>
  </si>
  <si>
    <t>1              1</t>
  </si>
  <si>
    <t xml:space="preserve">mq.  3200 </t>
  </si>
  <si>
    <t>2              2</t>
  </si>
  <si>
    <t xml:space="preserve">mq.  230 </t>
  </si>
  <si>
    <t xml:space="preserve">mq.  8204 </t>
  </si>
  <si>
    <t>CENTRO FLORENS</t>
  </si>
  <si>
    <t>5958 MC</t>
  </si>
  <si>
    <t>SAN  LORENZO DEL VALLO</t>
  </si>
  <si>
    <t>3-5</t>
  </si>
  <si>
    <t>140-79</t>
  </si>
  <si>
    <t>D / 10</t>
  </si>
  <si>
    <t>mq. -  2133</t>
  </si>
  <si>
    <t>C/DA LACCATA</t>
  </si>
  <si>
    <t>mq 40</t>
  </si>
  <si>
    <t>mq 30</t>
  </si>
  <si>
    <t>SANTA SOFIA D'EPIRO</t>
  </si>
  <si>
    <t>mq 85</t>
  </si>
  <si>
    <t>6 Vani</t>
  </si>
  <si>
    <t>mq 37</t>
  </si>
  <si>
    <t>C/DA CAVALLO DORO</t>
  </si>
  <si>
    <t xml:space="preserve">FABBRICATO </t>
  </si>
  <si>
    <t>2 VANI</t>
  </si>
  <si>
    <t>D / 7</t>
  </si>
  <si>
    <t>SCALA COELI</t>
  </si>
  <si>
    <t>mq. - 50</t>
  </si>
  <si>
    <t>mq. - 25</t>
  </si>
  <si>
    <t>SPEZZANO SILA</t>
  </si>
  <si>
    <t>VIA DEGLI ABETI</t>
  </si>
  <si>
    <t xml:space="preserve">FABBRICATO P - T. </t>
  </si>
  <si>
    <t xml:space="preserve">C/DA CROCE DI MAGARA   </t>
  </si>
  <si>
    <t>FABBRICATO P - T. -1-2</t>
  </si>
  <si>
    <t>12 vani</t>
  </si>
  <si>
    <t>44 mq</t>
  </si>
  <si>
    <t>C/6</t>
  </si>
  <si>
    <t>15 mq</t>
  </si>
  <si>
    <t>C/DA MOLAROTTA</t>
  </si>
  <si>
    <t>mc. - 560</t>
  </si>
  <si>
    <t>C/DA COLLELUNGO</t>
  </si>
  <si>
    <t>mq. - 40</t>
  </si>
  <si>
    <t>mq. - 90</t>
  </si>
  <si>
    <t>SPEZZANO PICCOLO</t>
  </si>
  <si>
    <t>mq. - 45</t>
  </si>
  <si>
    <t>mq. - 407</t>
  </si>
  <si>
    <t>mq. - 177</t>
  </si>
  <si>
    <t>mq. - 619</t>
  </si>
  <si>
    <t>TARSIA</t>
  </si>
  <si>
    <t>138 ex 65/d</t>
  </si>
  <si>
    <t xml:space="preserve">D  / 1 </t>
  </si>
  <si>
    <t>TERRANOVA DA SIBARI</t>
  </si>
  <si>
    <t>C/DA SANZO</t>
  </si>
  <si>
    <t>mq. - 30</t>
  </si>
  <si>
    <t>19 - Vani</t>
  </si>
  <si>
    <t>5,5 VANI</t>
  </si>
  <si>
    <t>5 Vani</t>
  </si>
  <si>
    <t>VILLAPIANA</t>
  </si>
  <si>
    <t>1,5 Vani</t>
  </si>
  <si>
    <t>4,5 Vani</t>
  </si>
  <si>
    <t>VALORE  COMPLESSIVO PROPRIETA'   1000/1000</t>
  </si>
  <si>
    <t xml:space="preserve">                     CROTONE</t>
  </si>
  <si>
    <t>BELVEDERE SPINELLO</t>
  </si>
  <si>
    <t>VIA PROV.</t>
  </si>
  <si>
    <t>mq - 85</t>
  </si>
  <si>
    <t xml:space="preserve"> 1000/1000</t>
  </si>
  <si>
    <t>mq - 40</t>
  </si>
  <si>
    <t>8 - Vani</t>
  </si>
  <si>
    <t>mq - 130</t>
  </si>
  <si>
    <t>CARFIZZI</t>
  </si>
  <si>
    <t>mq - 200</t>
  </si>
  <si>
    <t>CASABONA</t>
  </si>
  <si>
    <t>CASTELSILANO</t>
  </si>
  <si>
    <t>20 - mq</t>
  </si>
  <si>
    <t>25 - mq</t>
  </si>
  <si>
    <t>65 - mq</t>
  </si>
  <si>
    <t>80 - mq</t>
  </si>
  <si>
    <t>COTRONEI</t>
  </si>
  <si>
    <t>A / 6</t>
  </si>
  <si>
    <t>1 - vano</t>
  </si>
  <si>
    <t>1000 / 1000</t>
  </si>
  <si>
    <t>CROTONE</t>
  </si>
  <si>
    <t>FABBRICATO P1</t>
  </si>
  <si>
    <t>VIA DEGLI ARANCI</t>
  </si>
  <si>
    <t>FABBRICATO PT.</t>
  </si>
  <si>
    <t>mq. - 15</t>
  </si>
  <si>
    <t>VIA S. ISIDORO</t>
  </si>
  <si>
    <t>VIA DEI FAGGIANI</t>
  </si>
  <si>
    <t>VIA DEI PLATANI</t>
  </si>
  <si>
    <t>VIA S. GIUSEPPE</t>
  </si>
  <si>
    <t>mq. 1911</t>
  </si>
  <si>
    <t>C/DA CANTORATO</t>
  </si>
  <si>
    <t>VIA DELLE ORCHIDEE</t>
  </si>
  <si>
    <t>FABBRICATO PT.-1</t>
  </si>
  <si>
    <t>mq. 2004</t>
  </si>
  <si>
    <t>VIA DELLA MAGGIORANA</t>
  </si>
  <si>
    <t xml:space="preserve">FABBRICATO P.1 </t>
  </si>
  <si>
    <t>VIA DEI LILLA'</t>
  </si>
  <si>
    <t>mq. - 37</t>
  </si>
  <si>
    <t>A/7</t>
  </si>
  <si>
    <t>5 vani</t>
  </si>
  <si>
    <t xml:space="preserve">C/DA GABELLA   </t>
  </si>
  <si>
    <t>2 - Vani</t>
  </si>
  <si>
    <t>mq. - 140</t>
  </si>
  <si>
    <t>mq. - 160</t>
  </si>
  <si>
    <t>VIA DEI DELFINI</t>
  </si>
  <si>
    <t>7,5 - Vani</t>
  </si>
  <si>
    <t>VIA DELL' AGRUMETO</t>
  </si>
  <si>
    <t>VIA DEI MELOGRANI</t>
  </si>
  <si>
    <t>mq. 42</t>
  </si>
  <si>
    <t>VIA DONEGANI</t>
  </si>
  <si>
    <t>FABBRICATO T - 1° - 2° + CORTE</t>
  </si>
  <si>
    <t xml:space="preserve">21           25   </t>
  </si>
  <si>
    <t xml:space="preserve">545         473           </t>
  </si>
  <si>
    <t>2              3</t>
  </si>
  <si>
    <t>A / 10</t>
  </si>
  <si>
    <t>VIA FIUME PO'</t>
  </si>
  <si>
    <t>11,5 - Vani</t>
  </si>
  <si>
    <t>VIA APRIGLIANELLO</t>
  </si>
  <si>
    <t>3,5 vani</t>
  </si>
  <si>
    <t>2,5 vani</t>
  </si>
  <si>
    <t>4,5 vani</t>
  </si>
  <si>
    <t>VIA TANARO</t>
  </si>
  <si>
    <t>mq. 33</t>
  </si>
  <si>
    <t>FABBRICATO PT.-1°</t>
  </si>
  <si>
    <t>C/DA PASSOVECCHIO</t>
  </si>
  <si>
    <t>9,5 - Vani</t>
  </si>
  <si>
    <t>MANGIMIFICIO</t>
  </si>
  <si>
    <t xml:space="preserve">FABBRICATOP.T .                          </t>
  </si>
  <si>
    <t xml:space="preserve">FABBRICATO P.2° .                          </t>
  </si>
  <si>
    <t xml:space="preserve">FABBRICATO P.3° .                          </t>
  </si>
  <si>
    <t xml:space="preserve">FABBRICATO P.4° .                          </t>
  </si>
  <si>
    <t xml:space="preserve">FABBRICATO P.5° .                          </t>
  </si>
  <si>
    <t>VIA FIUME ESARO</t>
  </si>
  <si>
    <t>mq. 112</t>
  </si>
  <si>
    <t>C/DA POGGIO PUDANO</t>
  </si>
  <si>
    <t>DISCESA DELLA MARINA</t>
  </si>
  <si>
    <t>5,5 vani</t>
  </si>
  <si>
    <t>VIA NAZIONI UNITE</t>
  </si>
  <si>
    <t>mq. 1401</t>
  </si>
  <si>
    <t>FABBRICATO P.2°</t>
  </si>
  <si>
    <t>mq. 158</t>
  </si>
  <si>
    <t>mq. 91</t>
  </si>
  <si>
    <t>VIA OLIMPIA</t>
  </si>
  <si>
    <t>mq. 283</t>
  </si>
  <si>
    <t>mq. 155</t>
  </si>
  <si>
    <t>VIA LICHINO</t>
  </si>
  <si>
    <t>VIA CICCHINO</t>
  </si>
  <si>
    <t>30 mq</t>
  </si>
  <si>
    <t>FANTASMA</t>
  </si>
  <si>
    <t>VIA HERA LACINA</t>
  </si>
  <si>
    <t>mq. 18</t>
  </si>
  <si>
    <t>F / 6</t>
  </si>
  <si>
    <t>VIA DIOGNETO</t>
  </si>
  <si>
    <t>mq. 1050</t>
  </si>
  <si>
    <t>mq. 405</t>
  </si>
  <si>
    <t>mq. 648</t>
  </si>
  <si>
    <t>CRUCOLI</t>
  </si>
  <si>
    <t>CUTRO</t>
  </si>
  <si>
    <t>CORSO NAZIONALE</t>
  </si>
  <si>
    <t>2935 - mq</t>
  </si>
  <si>
    <t>C/DA SCARAZZE</t>
  </si>
  <si>
    <t>365 - mq</t>
  </si>
  <si>
    <t>154 - mq</t>
  </si>
  <si>
    <t>7,5 -  Vani</t>
  </si>
  <si>
    <t>112 - mq</t>
  </si>
  <si>
    <t>5,5 -  Vani</t>
  </si>
  <si>
    <t>C/DA SERRA DI ROSITO</t>
  </si>
  <si>
    <t>mq. 185</t>
  </si>
  <si>
    <t>mq. 88</t>
  </si>
  <si>
    <t>C/DA S. ANNA</t>
  </si>
  <si>
    <t>VIA PERU'</t>
  </si>
  <si>
    <t>100 - mq</t>
  </si>
  <si>
    <t>130 - mq</t>
  </si>
  <si>
    <t>250 - mq</t>
  </si>
  <si>
    <t>150 - mq</t>
  </si>
  <si>
    <t>C/DA ROSITO</t>
  </si>
  <si>
    <t>23 - mq</t>
  </si>
  <si>
    <t>S. LEONARDO</t>
  </si>
  <si>
    <t>9 - mq</t>
  </si>
  <si>
    <t>185 - mq</t>
  </si>
  <si>
    <t>182 - mq</t>
  </si>
  <si>
    <t>136 - mq</t>
  </si>
  <si>
    <t>VIA DELLA LIBERTA'</t>
  </si>
  <si>
    <t>6,5 -  Vani</t>
  </si>
  <si>
    <t>FABBRICATO P2</t>
  </si>
  <si>
    <t>VIA VOTA POZZO</t>
  </si>
  <si>
    <t>F / 3</t>
  </si>
  <si>
    <t>S.S 106</t>
  </si>
  <si>
    <t>400 - mq</t>
  </si>
  <si>
    <t>4,5 -  Vani</t>
  </si>
  <si>
    <t>6 -  Vani</t>
  </si>
  <si>
    <t>7 -  Vani</t>
  </si>
  <si>
    <t>VIA VAGLIO 33</t>
  </si>
  <si>
    <t>230 - mq</t>
  </si>
  <si>
    <t>VIA VAGLIO 35</t>
  </si>
  <si>
    <t>356 - mq</t>
  </si>
  <si>
    <t>VIA VAGLIO 7</t>
  </si>
  <si>
    <t>VIA VAGLIO 11</t>
  </si>
  <si>
    <t>VIA CASE NUOVE 15</t>
  </si>
  <si>
    <t>VIA CASE NUOVE 16</t>
  </si>
  <si>
    <t>VIA CASE NUOVE 33-34-35</t>
  </si>
  <si>
    <t>13 -  Vani</t>
  </si>
  <si>
    <t>VIA MARINA</t>
  </si>
  <si>
    <t>110 - mq</t>
  </si>
  <si>
    <t>VIA S. ANTONIO</t>
  </si>
  <si>
    <t>120 - mq</t>
  </si>
  <si>
    <t>C/DA OLIVETELLO</t>
  </si>
  <si>
    <t>9,5 -  Vani</t>
  </si>
  <si>
    <t>10 -  Vani</t>
  </si>
  <si>
    <t>VIA TURAZZO</t>
  </si>
  <si>
    <t>E / 8</t>
  </si>
  <si>
    <t>27 - mq</t>
  </si>
  <si>
    <t>2-  Vani</t>
  </si>
  <si>
    <t>VIA MARSIGLIA</t>
  </si>
  <si>
    <t>FABBRICATO P.1°.</t>
  </si>
  <si>
    <t>VIA AMSTERDAM</t>
  </si>
  <si>
    <t>172 - mq</t>
  </si>
  <si>
    <t>VIALE FOCE TACINA</t>
  </si>
  <si>
    <t>1,5 vani</t>
  </si>
  <si>
    <t>VIA ZURIGO</t>
  </si>
  <si>
    <t>ISOLA  CAPO  RIZZUTO</t>
  </si>
  <si>
    <t>VIA S. ANNA</t>
  </si>
  <si>
    <t>mq. - 100</t>
  </si>
  <si>
    <t>2,5 -  Vani</t>
  </si>
  <si>
    <t>3 -  Vani</t>
  </si>
  <si>
    <t xml:space="preserve"> 1000/1000                              </t>
  </si>
  <si>
    <t>FABBRICATO PT. UNITA' COLLABENTI</t>
  </si>
  <si>
    <t>FABBRICATO P.T. - 1° EX CENTRO MISSIONARIO</t>
  </si>
  <si>
    <t>MQ 25</t>
  </si>
  <si>
    <t>FABBRICATO PT. ALLOGGIO IMPIEGATI</t>
  </si>
  <si>
    <t>196         197</t>
  </si>
  <si>
    <t>4              6</t>
  </si>
  <si>
    <t>3,5 -  Vani</t>
  </si>
  <si>
    <t>FABBRICATO PT</t>
  </si>
  <si>
    <t>FABBRICATO P.T.                  SCUOLA MATERNA</t>
  </si>
  <si>
    <t>mq. - 26</t>
  </si>
  <si>
    <t>FABBRICATO P.T.                  SCUOLA ELEMENTARE</t>
  </si>
  <si>
    <t>FABBRICATO P.1° ALLOGGIO INSEGNANTE</t>
  </si>
  <si>
    <t>FABBRICATO PT. UFF. EX REPARTO</t>
  </si>
  <si>
    <t>mq. 1223</t>
  </si>
  <si>
    <t>FABBRICATO P.1. UFF. EX REPARTO</t>
  </si>
  <si>
    <t>mq. 330</t>
  </si>
  <si>
    <t>mq. - 120</t>
  </si>
  <si>
    <t>12,5 -  vani</t>
  </si>
  <si>
    <t>C/DA S. PIETRO</t>
  </si>
  <si>
    <t>3,5 -  vani</t>
  </si>
  <si>
    <t>mq. - 255</t>
  </si>
  <si>
    <t>C/DA S.ANNA</t>
  </si>
  <si>
    <t>12 - Vani</t>
  </si>
  <si>
    <t>mq. 144</t>
  </si>
  <si>
    <t>8 -  vani</t>
  </si>
  <si>
    <t>C/DA FORGIANO</t>
  </si>
  <si>
    <t>C/DA MARINELLA</t>
  </si>
  <si>
    <t>SCUOLA ELEMENTARE</t>
  </si>
  <si>
    <t>ALLOGGIO INSEGNANTE P.1°</t>
  </si>
  <si>
    <t>mq. 149</t>
  </si>
  <si>
    <t>5,5  vani</t>
  </si>
  <si>
    <t>mq. 556</t>
  </si>
  <si>
    <t>SAN FANTINO</t>
  </si>
  <si>
    <t>E / 9</t>
  </si>
  <si>
    <t>VIA 106 JONICA</t>
  </si>
  <si>
    <t>mq. 320</t>
  </si>
  <si>
    <t>FABBRICATO P.1</t>
  </si>
  <si>
    <t>VIA DELLE PROVINCIE</t>
  </si>
  <si>
    <t>mq. 160</t>
  </si>
  <si>
    <t>mq. 180</t>
  </si>
  <si>
    <t>S.P. 50</t>
  </si>
  <si>
    <t>VIA CAPOCOLONNA</t>
  </si>
  <si>
    <t>mq. 80</t>
  </si>
  <si>
    <t>mq.250</t>
  </si>
  <si>
    <t>mq.150</t>
  </si>
  <si>
    <t>9 -  vani</t>
  </si>
  <si>
    <t>C/DA FASSO SALETTO</t>
  </si>
  <si>
    <t>4 -  vani</t>
  </si>
  <si>
    <t>1,5 -  vani</t>
  </si>
  <si>
    <t>LOCALITA' FORGIANO</t>
  </si>
  <si>
    <t>4  vani</t>
  </si>
  <si>
    <t>2 ,5-  vani</t>
  </si>
  <si>
    <t>1 -  vani</t>
  </si>
  <si>
    <t>VIA CERAMIDA</t>
  </si>
  <si>
    <t>9 - Vani</t>
  </si>
  <si>
    <t>mq.- 120</t>
  </si>
  <si>
    <t>mq. 71</t>
  </si>
  <si>
    <t>mq. 32</t>
  </si>
  <si>
    <t>C/DA FRASSO</t>
  </si>
  <si>
    <t>mq.- 150</t>
  </si>
  <si>
    <t>C/DA CAMPOLONGO</t>
  </si>
  <si>
    <t>mq.- 100</t>
  </si>
  <si>
    <t>mq.- 340</t>
  </si>
  <si>
    <t>VIA FOSSO</t>
  </si>
  <si>
    <t>VIA FRASOLA</t>
  </si>
  <si>
    <t>VIA DARSENA</t>
  </si>
  <si>
    <t>S.P. 46</t>
  </si>
  <si>
    <t>C/DA BONNACE</t>
  </si>
  <si>
    <t>MAGAZZINO DEPOSITO</t>
  </si>
  <si>
    <t>mq. 231</t>
  </si>
  <si>
    <t>AUTORIMESSA</t>
  </si>
  <si>
    <t>mq. 62</t>
  </si>
  <si>
    <t>STALLA</t>
  </si>
  <si>
    <t>mq. 19</t>
  </si>
  <si>
    <t xml:space="preserve">ABITAZIONE P.T. - 1° </t>
  </si>
  <si>
    <t>MAGAZZINO P.T.</t>
  </si>
  <si>
    <t>SCUOLA ELEM. P. T.</t>
  </si>
  <si>
    <t>LOCALE AUTOCLAVE P. T.</t>
  </si>
  <si>
    <t>mq.26</t>
  </si>
  <si>
    <t>UFF. ENTE P.T.</t>
  </si>
  <si>
    <t>C/DA CAPOBIANCO</t>
  </si>
  <si>
    <t>6,5 - Vani</t>
  </si>
  <si>
    <t>VIA STUMIO</t>
  </si>
  <si>
    <t>C/DA CAPO RIZZUTO</t>
  </si>
  <si>
    <t>mq.- 75</t>
  </si>
  <si>
    <t>VIA FARO</t>
  </si>
  <si>
    <t>FABBRICATO PER ESIG, PUBBL. SPEC.</t>
  </si>
  <si>
    <t>E / 3</t>
  </si>
  <si>
    <t>mq.- 20</t>
  </si>
  <si>
    <t>TRAVERSA DI VIA FARO</t>
  </si>
  <si>
    <t>FABBRICATO P.T.1</t>
  </si>
  <si>
    <t>MELISSA</t>
  </si>
  <si>
    <t>VIA FRATELLI BANDIERA</t>
  </si>
  <si>
    <t>FABBRICATO P.2</t>
  </si>
  <si>
    <t>C/DA VALLE DI CASE</t>
  </si>
  <si>
    <t>mq. 73</t>
  </si>
  <si>
    <t xml:space="preserve">1000/1000                    </t>
  </si>
  <si>
    <t>S.S.106</t>
  </si>
  <si>
    <t>MESORACA</t>
  </si>
  <si>
    <t>S.P.40</t>
  </si>
  <si>
    <t>STR COMUNALE</t>
  </si>
  <si>
    <t>mq. 45</t>
  </si>
  <si>
    <t>ROCCA BENNARDA</t>
  </si>
  <si>
    <t>C/DA. LENZA</t>
  </si>
  <si>
    <t>FABBRICATO P T.</t>
  </si>
  <si>
    <t>SENZA TOPOMASTICA</t>
  </si>
  <si>
    <t>C/DA.TERMINI GROSSO</t>
  </si>
  <si>
    <t>FABBRICATO P T. - 1°</t>
  </si>
  <si>
    <t xml:space="preserve">FABBRICATO P T. </t>
  </si>
  <si>
    <t>ROCCA DI NETO</t>
  </si>
  <si>
    <t>C/DA. SCILLOPIO</t>
  </si>
  <si>
    <t>FABBRICATO P.T. - 1°</t>
  </si>
  <si>
    <t>8 - mq.</t>
  </si>
  <si>
    <t>20 - mq.</t>
  </si>
  <si>
    <t>C/DA. POLLIGRONE</t>
  </si>
  <si>
    <t>FABBRICATO P. 1°</t>
  </si>
  <si>
    <t>C/DA. FONDO BARCHI</t>
  </si>
  <si>
    <t>11,5- Vani</t>
  </si>
  <si>
    <t>25 - mq.</t>
  </si>
  <si>
    <t>90 - mq.</t>
  </si>
  <si>
    <t>85 - mq.</t>
  </si>
  <si>
    <t>56 - mq.</t>
  </si>
  <si>
    <t>C/DA. CICORIA</t>
  </si>
  <si>
    <t>50 - mq.</t>
  </si>
  <si>
    <t>FABBRICATO P.2°.</t>
  </si>
  <si>
    <t>48 - mq.</t>
  </si>
  <si>
    <t>14 - mq.</t>
  </si>
  <si>
    <t>18 - mq.</t>
  </si>
  <si>
    <t>51 - mq.</t>
  </si>
  <si>
    <t>65 - mq.</t>
  </si>
  <si>
    <t>C/DA. SETTEPORTE</t>
  </si>
  <si>
    <t>VIALE ENRICO BERLINGUER</t>
  </si>
  <si>
    <t>VIA SS 107</t>
  </si>
  <si>
    <t>150 - mq.</t>
  </si>
  <si>
    <t>FABBRICATO P.3°.</t>
  </si>
  <si>
    <t>200 - mq.</t>
  </si>
  <si>
    <t>200- mq.</t>
  </si>
  <si>
    <t>SANTA  SEVERINA</t>
  </si>
  <si>
    <t>C/DA CAMPODANARO</t>
  </si>
  <si>
    <t>CAPANNONE</t>
  </si>
  <si>
    <t>228 - mq.</t>
  </si>
  <si>
    <t>VIA KROTON</t>
  </si>
  <si>
    <t>95 - mq.</t>
  </si>
  <si>
    <t>190 - mq.</t>
  </si>
  <si>
    <t>C/DA ARMIRO'</t>
  </si>
  <si>
    <t>SCANDALE</t>
  </si>
  <si>
    <t>VILLAGGIO CORAZZO</t>
  </si>
  <si>
    <t>140 - mq.</t>
  </si>
  <si>
    <t>2-3</t>
  </si>
  <si>
    <t>2376 - mc</t>
  </si>
  <si>
    <t>VIA DELLE ACACIE</t>
  </si>
  <si>
    <t>SANT' ANASTASIA  231</t>
  </si>
  <si>
    <t>12 - mq.</t>
  </si>
  <si>
    <t>C/DA. TIMPEROSSE</t>
  </si>
  <si>
    <t xml:space="preserve">FABBRICATO   PT - 1° </t>
  </si>
  <si>
    <t>SS  107</t>
  </si>
  <si>
    <t>C/DA. SANTA DOMENICA</t>
  </si>
  <si>
    <t>STRONGOLI</t>
  </si>
  <si>
    <t>LOC/TÀ  STRONGOLI</t>
  </si>
  <si>
    <t>FABBRICATI P. T.</t>
  </si>
  <si>
    <t>4,5 - Vano</t>
  </si>
  <si>
    <t>FABBRICATI P. 1°.</t>
  </si>
  <si>
    <t>3,5 - Vano</t>
  </si>
  <si>
    <t>FABBRICATI P. 2°.</t>
  </si>
  <si>
    <t>5,5 - Vano</t>
  </si>
  <si>
    <t>C/DA. FRASSO</t>
  </si>
  <si>
    <t>260 - mq.</t>
  </si>
  <si>
    <t>8,5 - Vano</t>
  </si>
  <si>
    <t>7 - Vano</t>
  </si>
  <si>
    <t>7,5 - Vano</t>
  </si>
  <si>
    <t xml:space="preserve">             CATANZARO</t>
  </si>
  <si>
    <t>BELCASTRO</t>
  </si>
  <si>
    <t>C/DA ARANGO</t>
  </si>
  <si>
    <t>mq. 240</t>
  </si>
  <si>
    <t>mq. 102</t>
  </si>
  <si>
    <t>C/DA FIERI</t>
  </si>
  <si>
    <t>12 MQ</t>
  </si>
  <si>
    <t>BORGIA</t>
  </si>
  <si>
    <t>VIA FAUSTO GULLO</t>
  </si>
  <si>
    <t>FABBRICATO P. T.</t>
  </si>
  <si>
    <t>C/DA. LE ROCCELLE</t>
  </si>
  <si>
    <t>VIA PALMIRO TOGLIATTI</t>
  </si>
  <si>
    <t>mc - 600</t>
  </si>
  <si>
    <t>C/DA.  ROCCELLETTA</t>
  </si>
  <si>
    <t>BOTRICELLO</t>
  </si>
  <si>
    <t>TRAVERSA DI MARINA DI BRUNI</t>
  </si>
  <si>
    <t>MARINA DI BRUNI</t>
  </si>
  <si>
    <t>19,5 - Vani</t>
  </si>
  <si>
    <t>mq. 90</t>
  </si>
  <si>
    <t>CATANZARO</t>
  </si>
  <si>
    <t>VIA MAZZINI</t>
  </si>
  <si>
    <t>18,5 - Vani</t>
  </si>
  <si>
    <t xml:space="preserve">VIA ALTO ADIGE    </t>
  </si>
  <si>
    <t>mq. 72</t>
  </si>
  <si>
    <t xml:space="preserve">1000/1000    </t>
  </si>
  <si>
    <t>16 mq</t>
  </si>
  <si>
    <t>CROPANI</t>
  </si>
  <si>
    <t>VIALE TARANTO</t>
  </si>
  <si>
    <t>MQ 525</t>
  </si>
  <si>
    <t>VIALE LE CASTELLA</t>
  </si>
  <si>
    <t>40 MQ</t>
  </si>
  <si>
    <t>LAMEZIA  TERME</t>
  </si>
  <si>
    <t>NICASTRO C/DA. CARRÀ SEZ Q-SEZ A FM</t>
  </si>
  <si>
    <t>SANT' EUFEMIA C/DA FRASSO SEZ S-FM SEZ C</t>
  </si>
  <si>
    <t>D/8</t>
  </si>
  <si>
    <t>FABBRICATO P.T. CENTRALE ORTOFRUTTICOLA</t>
  </si>
  <si>
    <t>52-(54)</t>
  </si>
  <si>
    <t>546-(346)</t>
  </si>
  <si>
    <t>S.BIASE SEZ R-FM SEZ B</t>
  </si>
  <si>
    <t>SELLIA  MARINA</t>
  </si>
  <si>
    <t>FRAZIONE CALABRICATA</t>
  </si>
  <si>
    <t>C/DA CARBONELLO</t>
  </si>
  <si>
    <t>VIALE RUGGERO</t>
  </si>
  <si>
    <t>4- Vani</t>
  </si>
  <si>
    <t>C/DA  SENA</t>
  </si>
  <si>
    <t>FABBRICATO P.1°.- 1°</t>
  </si>
  <si>
    <t>mq. 250</t>
  </si>
  <si>
    <t>FABBRICATO P.4°.</t>
  </si>
  <si>
    <t>mq.- 5</t>
  </si>
  <si>
    <t>SERSALE</t>
  </si>
  <si>
    <t>mq. 46</t>
  </si>
  <si>
    <t>SIMERI CRICHI</t>
  </si>
  <si>
    <t>C/DA  SILIPETTO</t>
  </si>
  <si>
    <t>FABBRICATO  PT.</t>
  </si>
  <si>
    <t>FABBRICATO  PT.- 1°</t>
  </si>
  <si>
    <t>FABBRICATO  P 1°.</t>
  </si>
  <si>
    <t>C/DA. SILIPETTO</t>
  </si>
  <si>
    <t>mq. 23</t>
  </si>
  <si>
    <t>C/DA ROCCANI</t>
  </si>
  <si>
    <t>C/DA SIMERI MARE</t>
  </si>
  <si>
    <t xml:space="preserve">LOTTO EDIFICATO </t>
  </si>
  <si>
    <t>VIA PO</t>
  </si>
  <si>
    <t>TAVERNA</t>
  </si>
  <si>
    <t>C/DA. CIRICILLA</t>
  </si>
  <si>
    <t>SCUOLA ELEM.</t>
  </si>
  <si>
    <t>mq. - 589</t>
  </si>
  <si>
    <t>AB.INSEGNANTE</t>
  </si>
  <si>
    <t>3  -  Vani</t>
  </si>
  <si>
    <t>C/DA. CIRICILLA  II TRAVERSA</t>
  </si>
  <si>
    <t>FABRICATO P.T.</t>
  </si>
  <si>
    <t>6  Vani</t>
  </si>
  <si>
    <t>30 - mq</t>
  </si>
  <si>
    <t>FABBRICATO P.T. - 1° - 2°</t>
  </si>
  <si>
    <t>9  Vani</t>
  </si>
  <si>
    <t>C/DA. PANTANE</t>
  </si>
  <si>
    <t>REGGIO   CALABRIA</t>
  </si>
  <si>
    <t>BOVALINO</t>
  </si>
  <si>
    <t>CAMINI</t>
  </si>
  <si>
    <t>C/DA ELLERA</t>
  </si>
  <si>
    <t>19 MQ</t>
  </si>
  <si>
    <t xml:space="preserve">1000/1000                   </t>
  </si>
  <si>
    <t>C/1</t>
  </si>
  <si>
    <t>MQ 18</t>
  </si>
  <si>
    <t>D/4</t>
  </si>
  <si>
    <t>OLEIFICIO SOCIALE</t>
  </si>
  <si>
    <t>C/DA MOIO</t>
  </si>
  <si>
    <t>GIOIOSA JONICA</t>
  </si>
  <si>
    <t>C/DA CASTELLANO</t>
  </si>
  <si>
    <t>MQ 120</t>
  </si>
  <si>
    <t>C/DA. RUBINA</t>
  </si>
  <si>
    <t>MQ 70</t>
  </si>
  <si>
    <t>C/DA.RUBINA</t>
  </si>
  <si>
    <t>mq. 805</t>
  </si>
  <si>
    <t>C/DA. LIMINA</t>
  </si>
  <si>
    <t>mq. 36</t>
  </si>
  <si>
    <t>mq. 142</t>
  </si>
  <si>
    <t>C/DA SANTA TECLA</t>
  </si>
  <si>
    <t>D / 6</t>
  </si>
  <si>
    <t>C/DA LONIA</t>
  </si>
  <si>
    <t>A/2</t>
  </si>
  <si>
    <t>MQ 180</t>
  </si>
  <si>
    <t>MQ 150</t>
  </si>
  <si>
    <t>LOCRI</t>
  </si>
  <si>
    <t>mq. - 300</t>
  </si>
  <si>
    <t>MONASTERACE</t>
  </si>
  <si>
    <t>S.S 110</t>
  </si>
  <si>
    <t>mq. 76</t>
  </si>
  <si>
    <t>REGGIO CALABRIA</t>
  </si>
  <si>
    <t>1-2-3-4</t>
  </si>
  <si>
    <t>mq. - 1979</t>
  </si>
  <si>
    <t>RIACE</t>
  </si>
  <si>
    <t>BRIATICO</t>
  </si>
  <si>
    <t xml:space="preserve"> &lt;&lt; PROPRIETA'    1000/1000 &gt;&gt;  IMMOBILI  DA  ALIENARE  ATTRAVERSO BANDO  PUBBLICO  </t>
  </si>
  <si>
    <t>VALORE COMPLESSIVO PROPRIETA' 1000/1000</t>
  </si>
  <si>
    <t>TOTALE   GENERALE</t>
  </si>
  <si>
    <t>PROV.  DI  COSENZA</t>
  </si>
  <si>
    <t>PROV.  DI  CROTONE</t>
  </si>
  <si>
    <t>▼</t>
  </si>
  <si>
    <t>PROV.  DI  CATANZARO</t>
  </si>
  <si>
    <t>PROV.  DI  REGGIO  CALABRIA</t>
  </si>
  <si>
    <t>PROV.  DI  VIBO VALENZIA</t>
  </si>
  <si>
    <t>TOTALE  COMPLESSIVO</t>
  </si>
  <si>
    <t>C/DA LAGARO'</t>
  </si>
  <si>
    <t>C/DA MIGLIANO' CARUSO</t>
  </si>
  <si>
    <t>C/DA APOLLINARA</t>
  </si>
  <si>
    <t>VIA LAGO CECITA</t>
  </si>
  <si>
    <t>VIA LAGO DEGLI ORSI</t>
  </si>
  <si>
    <t>VIA LAGO DI ISEO</t>
  </si>
  <si>
    <t>VIA LAGO BALATON</t>
  </si>
  <si>
    <t>VIA DEMOCRITO</t>
  </si>
  <si>
    <t>C/DA MINISTALLA</t>
  </si>
  <si>
    <t>VIA DEL MAESTRALE</t>
  </si>
  <si>
    <t>C/DA FABRIZIO</t>
  </si>
  <si>
    <t>C/DA FABRIZIO GRANDE</t>
  </si>
  <si>
    <t>C/Da S.GIOVANNI PALIATICO</t>
  </si>
  <si>
    <t>C/DA BOCCA DI PIAZZA</t>
  </si>
  <si>
    <t>VIA COPPOLI</t>
  </si>
  <si>
    <t>C/DA LORICA</t>
  </si>
  <si>
    <t>VIA MICHELE DE MARCO</t>
  </si>
  <si>
    <t>C/DA CARLOMAGNO</t>
  </si>
  <si>
    <t>C/DA CAVALIERE</t>
  </si>
  <si>
    <t>C/DA GERMANO</t>
  </si>
  <si>
    <t>C/DA VALLE PICCOLA</t>
  </si>
  <si>
    <t>C/DA ROVALE</t>
  </si>
  <si>
    <t>C/DA CAGNO</t>
  </si>
  <si>
    <t>C/DA SERRISI</t>
  </si>
  <si>
    <t>C/DA NUNZIATELLA</t>
  </si>
  <si>
    <t>C/DA PIRAINELLO</t>
  </si>
  <si>
    <t>C/DA LUPARA</t>
  </si>
  <si>
    <t>C/DA FEDULA</t>
  </si>
  <si>
    <t>C/DA PISCITRAOLO</t>
  </si>
  <si>
    <t>VIA SCULCA</t>
  </si>
  <si>
    <t>C/DA CASELLE</t>
  </si>
  <si>
    <t>CANTINA CASELLE</t>
  </si>
  <si>
    <t>C/DA PARICELLI</t>
  </si>
  <si>
    <t>S.P. N°9</t>
  </si>
  <si>
    <t>C/DA SIMMA</t>
  </si>
  <si>
    <t>C/DA ACQUA DOLCE</t>
  </si>
  <si>
    <t>C/DA SCORZO</t>
  </si>
  <si>
    <t>VIA CAPRARELLA</t>
  </si>
  <si>
    <t>VIA CAPRARA</t>
  </si>
  <si>
    <t>C/DA BORDA</t>
  </si>
  <si>
    <t>VICO MARINA DI BOVALINO</t>
  </si>
  <si>
    <t>C/DA RUTOLO</t>
  </si>
  <si>
    <t>C/DA S. GIORGIO</t>
  </si>
  <si>
    <t>C/DA GUARDIA</t>
  </si>
  <si>
    <t>COSOLETO</t>
  </si>
  <si>
    <t>UFFICI GESTIONE STRALCIO ARSSA</t>
  </si>
  <si>
    <t>FABBRICATO P. T. UNITA' COLLABENTI</t>
  </si>
  <si>
    <t>FABBRICATO  SI. -  T.</t>
  </si>
  <si>
    <t>SALUMIFICIO FABBRICATO         P.T. - 1° - 2° - 3°</t>
  </si>
  <si>
    <t>FABBRICATO  P.T.</t>
  </si>
  <si>
    <t>FABBRICATO  P.1°.</t>
  </si>
  <si>
    <t>FABBRICATO    P.T. 1°</t>
  </si>
  <si>
    <t xml:space="preserve">FABBRICATO  P.T. </t>
  </si>
  <si>
    <t xml:space="preserve">FABBRICATO    P.1° </t>
  </si>
  <si>
    <t>SCUOLA ELEMENTARE - P.T.</t>
  </si>
  <si>
    <t>MAGAZZINI LOCALE DEPOSITO</t>
  </si>
  <si>
    <t>ABITAZIONE INSEGNANTE</t>
  </si>
  <si>
    <t>FABBRICATO P.T.-1-2</t>
  </si>
  <si>
    <t>907 MQ</t>
  </si>
  <si>
    <t>456 MQ</t>
  </si>
  <si>
    <t>FABBRICATO P.T. EX CENTRO CONTABILE</t>
  </si>
  <si>
    <t>FABBRICATO P.1. EX CENTRO CONTABILE</t>
  </si>
  <si>
    <t>C/DA PIANO SCAFO</t>
  </si>
  <si>
    <t>FABBRICATO P. 1° - 2°                         EX CASINO PADRONALE</t>
  </si>
  <si>
    <t xml:space="preserve">FABBRICATO P.T.- 1°     </t>
  </si>
  <si>
    <t xml:space="preserve">FABBRICATO P.T.      </t>
  </si>
  <si>
    <t>FABBRICATO P. T.                       UFFICI PUBBLICI</t>
  </si>
  <si>
    <t xml:space="preserve">FABBRICATO P.T.  </t>
  </si>
  <si>
    <t xml:space="preserve">FABBRICATO P. 1°. </t>
  </si>
  <si>
    <t xml:space="preserve">FABBRICATO P. 2°. </t>
  </si>
  <si>
    <t>VIA LAGO BRACCIANO</t>
  </si>
  <si>
    <t>C/DA BRIGATA ROSSA</t>
  </si>
  <si>
    <t>SCUOLA REALIZZATA DAL COMUNE</t>
  </si>
  <si>
    <t xml:space="preserve">FABBRICATO P. T. </t>
  </si>
  <si>
    <t>FABBRICATO P. T. - 1°</t>
  </si>
  <si>
    <t>FABBRICATO P. - 1°</t>
  </si>
  <si>
    <t>FABBRICATO P. T. 0001</t>
  </si>
  <si>
    <t>S.S. 177</t>
  </si>
  <si>
    <t xml:space="preserve">FABBRICATO P. T.                                </t>
  </si>
  <si>
    <t>FABBRICATO  P. 1°</t>
  </si>
  <si>
    <t>FABBRICATO P. T                       UFFICIO- ABITAZIONE</t>
  </si>
  <si>
    <t xml:space="preserve"> 930 MQ</t>
  </si>
  <si>
    <t>460 MQ</t>
  </si>
  <si>
    <t>FABBRICATO  P. 1°                    UFFICIO PRO LOCO</t>
  </si>
  <si>
    <t>FABBRICATO P. T.                         SPACCIO-ABITAZIONE</t>
  </si>
  <si>
    <t>FABBRICATO P. T.  - 1°         ABITAZIONE</t>
  </si>
  <si>
    <t>FABBRICATO P. T.                    ABITAZIONE-UFF. ACQUEDOTTI</t>
  </si>
  <si>
    <t>FABBRICATO P. T. 1 RIFUGIO FORESTALE</t>
  </si>
  <si>
    <t xml:space="preserve">FABBRICATO P. T.                               </t>
  </si>
  <si>
    <t>FABBRICATO P.T. EDIFICIO SCOLASTICO</t>
  </si>
  <si>
    <t>FABBRICATO P.T. ABITAZIONE</t>
  </si>
  <si>
    <t>C/DA CERASCO</t>
  </si>
  <si>
    <t xml:space="preserve">FABBRICATO P.  1° </t>
  </si>
  <si>
    <t xml:space="preserve">FABBRICATO P. T.  - TRATTORIA </t>
  </si>
  <si>
    <t>FABBRICATO P.  1° - BOTTEGA - ABITAZIONE</t>
  </si>
  <si>
    <t>FABBRICATO P. T.  - ABITAZIONE</t>
  </si>
  <si>
    <t>C/DA MANTENERO</t>
  </si>
  <si>
    <t xml:space="preserve">FABBRICATO P. T. 1-2 </t>
  </si>
  <si>
    <t>1355 MQ</t>
  </si>
  <si>
    <t>1325 MQ</t>
  </si>
  <si>
    <t>EX SCUOLA TAPPETI</t>
  </si>
  <si>
    <t>EX SCUOLA ALBERGHIERA</t>
  </si>
  <si>
    <t>30-212</t>
  </si>
  <si>
    <t>3020-3021-1515</t>
  </si>
  <si>
    <t xml:space="preserve">FABBRICATO P. T. - 1°.                               </t>
  </si>
  <si>
    <t xml:space="preserve">FABBRICATO P. T.  </t>
  </si>
  <si>
    <t xml:space="preserve">FABBRICATO P - T. - 1°.                 </t>
  </si>
  <si>
    <t>11 - mq.</t>
  </si>
  <si>
    <t xml:space="preserve">FABBRICATO P T - 1°.                  </t>
  </si>
  <si>
    <t>C/DA CROCE DI MAGARA</t>
  </si>
  <si>
    <t>5- Vani</t>
  </si>
  <si>
    <t>mq. 17</t>
  </si>
  <si>
    <t xml:space="preserve">FABBRICATO P - T.                             </t>
  </si>
  <si>
    <t>C/DA POLIGRONE</t>
  </si>
  <si>
    <t>FABBRICATO PT. - 1°</t>
  </si>
  <si>
    <t xml:space="preserve">SCUOLA ELEMENTARE </t>
  </si>
  <si>
    <t>C/DA PALUDI</t>
  </si>
  <si>
    <t>C/DA TELESA</t>
  </si>
  <si>
    <t>VIA DEI LILLA' 5</t>
  </si>
  <si>
    <t>FABBRICATO P.T int. 1</t>
  </si>
  <si>
    <t>FABBRICATO P.T int. 2</t>
  </si>
  <si>
    <t>FABBRICATO P.T int. 3</t>
  </si>
  <si>
    <t>FABBRICATO P.T</t>
  </si>
  <si>
    <t>FABBRICATO P.T int.4</t>
  </si>
  <si>
    <t>FABBRICATO P.T int.5</t>
  </si>
  <si>
    <t>FABBRICATO P.T int.6</t>
  </si>
  <si>
    <t>FABBRICATO  P.T int.7</t>
  </si>
  <si>
    <t>FABBRICATO  P.T int.8</t>
  </si>
  <si>
    <t>FABBRICATO  P.T int.9</t>
  </si>
  <si>
    <t>3 Vani</t>
  </si>
  <si>
    <t>VIA DIAMANTE</t>
  </si>
  <si>
    <t>CONSERVIFICIO</t>
  </si>
  <si>
    <t>VIA PTOVINCIALE</t>
  </si>
  <si>
    <t>CABINA ELETTRICA</t>
  </si>
  <si>
    <t>VIA SIENA</t>
  </si>
  <si>
    <t>VIA S. ANDREA</t>
  </si>
  <si>
    <t>3-8</t>
  </si>
  <si>
    <t>4-9</t>
  </si>
  <si>
    <t xml:space="preserve">FABBRICATO P.T.                 </t>
  </si>
  <si>
    <t>9,5- Vani</t>
  </si>
  <si>
    <t>C/DA CORAZZO</t>
  </si>
  <si>
    <t xml:space="preserve">    1000/1000                   DA VERIFICARE ACCATASTAMENTO</t>
  </si>
  <si>
    <t>AREA OCCUPATA STRUTTURA SORICAL</t>
  </si>
  <si>
    <t>26 MQ</t>
  </si>
  <si>
    <t>MQ 7</t>
  </si>
  <si>
    <t>MQ 13</t>
  </si>
  <si>
    <t>FABBRICATO P.T. RURALE</t>
  </si>
  <si>
    <t>EX SALA SOCIALE</t>
  </si>
  <si>
    <t>EX CENTRALE LATTE</t>
  </si>
  <si>
    <t>S.P.  85</t>
  </si>
  <si>
    <t xml:space="preserve">    VIBO VALEZIA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</si>
</sst>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 &quot;[$€]&quot; &quot;#,##0.00&quot; &quot;;&quot;-&quot;[$€]&quot; &quot;#,##0.00&quot; &quot;;&quot; &quot;[$€]&quot; -&quot;00&quot; &quot;;&quot; &quot;@&quot; &quot;"/>
    <numFmt numFmtId="166" formatCode="_-[$£-809]* #,##0.00_-;\-[$£-809]* #,##0.00_-;_-[$£-809]* &quot;-&quot;??_-;_-@_-"/>
    <numFmt numFmtId="167" formatCode="#,##0.00\ [$€-803]"/>
    <numFmt numFmtId="168" formatCode="_-* #,##0.00\ [$€-410]_-;\-* #,##0.00\ [$€-410]_-;_-* &quot;-&quot;??\ [$€-410]_-;_-@_-"/>
  </numFmts>
  <fonts count="5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28"/>
      <color rgb="FFFFFF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20"/>
      <color rgb="FFFFFF00"/>
      <name val="Arial"/>
      <family val="2"/>
    </font>
    <font>
      <b/>
      <sz val="20"/>
      <color rgb="FF000000"/>
      <name val="Arial"/>
      <family val="2"/>
    </font>
    <font>
      <b/>
      <sz val="11"/>
      <color rgb="FFFFFF00"/>
      <name val="Arial"/>
      <family val="2"/>
    </font>
    <font>
      <b/>
      <sz val="11"/>
      <color rgb="FF00FFFF"/>
      <name val="Arial"/>
      <family val="2"/>
    </font>
    <font>
      <sz val="10"/>
      <name val="Arial"/>
      <family val="2"/>
    </font>
    <font>
      <b/>
      <sz val="10"/>
      <color rgb="FFFFFF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Arial"/>
      <family val="2"/>
    </font>
    <font>
      <sz val="26"/>
      <color rgb="FFFFFF00"/>
      <name val="Arial"/>
      <family val="2"/>
    </font>
    <font>
      <sz val="11"/>
      <color theme="1"/>
      <name val="Arial"/>
      <family val="2"/>
    </font>
    <font>
      <sz val="20"/>
      <color rgb="FFFFFF00"/>
      <name val="Arial"/>
      <family val="2"/>
    </font>
    <font>
      <sz val="8"/>
      <name val="Aptos Narrow"/>
      <family val="2"/>
      <scheme val="minor"/>
    </font>
    <font>
      <sz val="20"/>
      <color indexed="13"/>
      <name val="Arial"/>
      <family val="2"/>
    </font>
    <font>
      <sz val="10"/>
      <color indexed="13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i/>
      <sz val="11"/>
      <color rgb="FFFFFF00"/>
      <name val="Arial"/>
      <family val="2"/>
    </font>
    <font>
      <b/>
      <i/>
      <sz val="9"/>
      <name val="Arial"/>
      <family val="2"/>
    </font>
    <font>
      <sz val="18"/>
      <name val="Arial"/>
      <family val="2"/>
    </font>
    <font>
      <sz val="18"/>
      <color indexed="13"/>
      <name val="Arial"/>
      <family val="2"/>
    </font>
    <font>
      <b/>
      <sz val="12"/>
      <color rgb="FF0000FF"/>
      <name val="Arial"/>
      <family val="2"/>
    </font>
    <font>
      <sz val="14"/>
      <name val="Arial"/>
      <family val="2"/>
    </font>
    <font>
      <b/>
      <sz val="18"/>
      <color rgb="FF0000FF"/>
      <name val="Arial"/>
      <family val="2"/>
    </font>
    <font>
      <b/>
      <sz val="28"/>
      <color theme="1"/>
      <name val="Arial"/>
      <family val="2"/>
    </font>
    <font>
      <sz val="11"/>
      <color rgb="FF00000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1"/>
      <name val="Arial"/>
      <family val="2"/>
    </font>
    <font>
      <sz val="26"/>
      <color theme="1"/>
      <name val="Arial"/>
      <family val="2"/>
    </font>
    <font>
      <b/>
      <sz val="18"/>
      <color rgb="FFFFFF00"/>
      <name val="Arial"/>
      <family val="2"/>
    </font>
    <font>
      <b/>
      <sz val="28"/>
      <color indexed="13"/>
      <name val="Arial"/>
      <family val="2"/>
    </font>
    <font>
      <b/>
      <sz val="20"/>
      <color indexed="13"/>
      <name val="Arial"/>
      <family val="2"/>
    </font>
    <font>
      <b/>
      <sz val="20"/>
      <name val="Arial"/>
      <family val="2"/>
    </font>
    <font>
      <b/>
      <sz val="11"/>
      <color indexed="13"/>
      <name val="Arial"/>
      <family val="2"/>
    </font>
    <font>
      <sz val="26"/>
      <color indexed="13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20"/>
      <color rgb="FF0000FF"/>
      <name val="Arial"/>
      <family val="2"/>
    </font>
    <font>
      <sz val="28"/>
      <color rgb="FF3333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00FF99"/>
        <bgColor rgb="FF00FF99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00FFCC"/>
        <bgColor rgb="FF00FF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FF9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 applyNumberFormat="0" applyFont="0" applyBorder="0" applyProtection="0"/>
    <xf numFmtId="164" fontId="10" fillId="0" borderId="0" applyFont="0" applyFill="0" applyBorder="0" applyAlignment="0" applyProtection="0"/>
  </cellStyleXfs>
  <cellXfs count="56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4" fontId="4" fillId="4" borderId="2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44" fontId="2" fillId="5" borderId="0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44" fontId="2" fillId="7" borderId="2" xfId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 wrapText="1"/>
    </xf>
    <xf numFmtId="44" fontId="2" fillId="2" borderId="9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4" fontId="2" fillId="0" borderId="2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wrapText="1"/>
    </xf>
    <xf numFmtId="164" fontId="4" fillId="0" borderId="2" xfId="2" applyFont="1" applyBorder="1" applyAlignment="1">
      <alignment horizontal="center" vertical="center" wrapText="1"/>
    </xf>
    <xf numFmtId="166" fontId="4" fillId="0" borderId="2" xfId="2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4" fontId="4" fillId="4" borderId="2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4" fillId="2" borderId="0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2" fillId="7" borderId="2" xfId="1" applyFont="1" applyFill="1" applyBorder="1" applyAlignment="1">
      <alignment horizontal="center" vertical="center"/>
    </xf>
    <xf numFmtId="44" fontId="12" fillId="2" borderId="0" xfId="1" applyFont="1" applyFill="1" applyBorder="1" applyAlignment="1">
      <alignment horizontal="center" vertical="center"/>
    </xf>
    <xf numFmtId="44" fontId="4" fillId="2" borderId="0" xfId="1" applyFont="1" applyFill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164" fontId="4" fillId="2" borderId="0" xfId="3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center" vertical="center" wrapText="1"/>
    </xf>
    <xf numFmtId="44" fontId="8" fillId="2" borderId="0" xfId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44" fontId="2" fillId="2" borderId="16" xfId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" fillId="4" borderId="2" xfId="7" applyFont="1" applyFill="1" applyBorder="1" applyAlignment="1" applyProtection="1">
      <alignment horizontal="center" vertical="center"/>
    </xf>
    <xf numFmtId="0" fontId="2" fillId="0" borderId="2" xfId="7" applyFont="1" applyBorder="1" applyAlignment="1" applyProtection="1">
      <alignment horizontal="center" vertical="center"/>
    </xf>
    <xf numFmtId="0" fontId="4" fillId="4" borderId="2" xfId="7" applyFont="1" applyFill="1" applyBorder="1" applyAlignment="1" applyProtection="1">
      <alignment horizontal="center" vertical="center" wrapText="1"/>
    </xf>
    <xf numFmtId="0" fontId="4" fillId="7" borderId="2" xfId="7" applyFont="1" applyFill="1" applyBorder="1" applyAlignment="1" applyProtection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24" fillId="15" borderId="0" xfId="3" applyFont="1" applyFill="1" applyBorder="1" applyAlignment="1">
      <alignment horizontal="center" vertical="center" wrapText="1"/>
    </xf>
    <xf numFmtId="0" fontId="26" fillId="18" borderId="2" xfId="0" applyFont="1" applyFill="1" applyBorder="1" applyAlignment="1">
      <alignment horizontal="center" vertical="center" wrapText="1"/>
    </xf>
    <xf numFmtId="164" fontId="10" fillId="15" borderId="0" xfId="3" applyFont="1" applyFill="1" applyBorder="1" applyAlignment="1">
      <alignment vertical="center"/>
    </xf>
    <xf numFmtId="164" fontId="24" fillId="15" borderId="0" xfId="3" applyFont="1" applyFill="1" applyBorder="1"/>
    <xf numFmtId="0" fontId="27" fillId="17" borderId="2" xfId="0" applyFont="1" applyFill="1" applyBorder="1" applyAlignment="1">
      <alignment horizontal="center" vertical="center" wrapText="1"/>
    </xf>
    <xf numFmtId="0" fontId="26" fillId="18" borderId="10" xfId="0" applyFont="1" applyFill="1" applyBorder="1" applyAlignment="1">
      <alignment horizontal="center" vertical="center" wrapText="1"/>
    </xf>
    <xf numFmtId="164" fontId="27" fillId="0" borderId="17" xfId="0" applyNumberFormat="1" applyFont="1" applyBorder="1"/>
    <xf numFmtId="0" fontId="27" fillId="0" borderId="32" xfId="0" applyFont="1" applyBorder="1" applyAlignment="1">
      <alignment horizontal="center" vertical="center" wrapText="1"/>
    </xf>
    <xf numFmtId="0" fontId="26" fillId="18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19" borderId="2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9" fillId="18" borderId="2" xfId="0" applyFont="1" applyFill="1" applyBorder="1" applyAlignment="1">
      <alignment horizontal="center" vertical="center" wrapText="1"/>
    </xf>
    <xf numFmtId="164" fontId="10" fillId="15" borderId="0" xfId="8" applyFont="1" applyFill="1" applyBorder="1"/>
    <xf numFmtId="0" fontId="26" fillId="7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64" fontId="27" fillId="15" borderId="0" xfId="8" applyFont="1" applyFill="1" applyBorder="1" applyAlignment="1">
      <alignment horizontal="left" vertical="center"/>
    </xf>
    <xf numFmtId="164" fontId="27" fillId="15" borderId="0" xfId="8" applyFont="1" applyFill="1" applyBorder="1" applyAlignment="1">
      <alignment vertical="center"/>
    </xf>
    <xf numFmtId="0" fontId="2" fillId="18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9" fillId="18" borderId="2" xfId="0" applyFont="1" applyFill="1" applyBorder="1" applyAlignment="1">
      <alignment horizontal="center" vertical="center"/>
    </xf>
    <xf numFmtId="164" fontId="31" fillId="15" borderId="0" xfId="3" applyFont="1" applyFill="1" applyBorder="1"/>
    <xf numFmtId="164" fontId="26" fillId="7" borderId="2" xfId="0" applyNumberFormat="1" applyFont="1" applyFill="1" applyBorder="1" applyAlignment="1">
      <alignment horizontal="center" vertical="center"/>
    </xf>
    <xf numFmtId="0" fontId="10" fillId="15" borderId="16" xfId="0" applyFont="1" applyFill="1" applyBorder="1" applyAlignment="1">
      <alignment vertical="top" wrapText="1"/>
    </xf>
    <xf numFmtId="0" fontId="10" fillId="15" borderId="16" xfId="0" applyFont="1" applyFill="1" applyBorder="1" applyAlignment="1">
      <alignment vertical="center"/>
    </xf>
    <xf numFmtId="0" fontId="24" fillId="15" borderId="16" xfId="0" applyFont="1" applyFill="1" applyBorder="1" applyAlignment="1">
      <alignment horizontal="center"/>
    </xf>
    <xf numFmtId="0" fontId="24" fillId="15" borderId="16" xfId="0" applyFont="1" applyFill="1" applyBorder="1" applyAlignment="1">
      <alignment horizontal="left"/>
    </xf>
    <xf numFmtId="164" fontId="31" fillId="15" borderId="16" xfId="3" applyFont="1" applyFill="1" applyBorder="1"/>
    <xf numFmtId="14" fontId="31" fillId="15" borderId="16" xfId="0" applyNumberFormat="1" applyFont="1" applyFill="1" applyBorder="1" applyAlignment="1">
      <alignment horizontal="center"/>
    </xf>
    <xf numFmtId="0" fontId="27" fillId="0" borderId="16" xfId="0" applyFont="1" applyBorder="1" applyAlignment="1">
      <alignment horizontal="center" vertical="center" wrapText="1"/>
    </xf>
    <xf numFmtId="0" fontId="19" fillId="0" borderId="0" xfId="0" applyFont="1"/>
    <xf numFmtId="0" fontId="19" fillId="0" borderId="19" xfId="0" applyFont="1" applyBorder="1"/>
    <xf numFmtId="0" fontId="19" fillId="0" borderId="27" xfId="0" applyFont="1" applyBorder="1" applyAlignment="1">
      <alignment wrapText="1"/>
    </xf>
    <xf numFmtId="0" fontId="19" fillId="0" borderId="22" xfId="0" applyFont="1" applyBorder="1"/>
    <xf numFmtId="0" fontId="19" fillId="0" borderId="1" xfId="0" applyFont="1" applyBorder="1"/>
    <xf numFmtId="0" fontId="19" fillId="0" borderId="4" xfId="0" applyFont="1" applyBorder="1"/>
    <xf numFmtId="0" fontId="19" fillId="0" borderId="15" xfId="0" applyFont="1" applyBorder="1"/>
    <xf numFmtId="0" fontId="19" fillId="0" borderId="32" xfId="0" applyFont="1" applyBorder="1" applyAlignment="1">
      <alignment wrapText="1"/>
    </xf>
    <xf numFmtId="0" fontId="19" fillId="15" borderId="16" xfId="0" applyFont="1" applyFill="1" applyBorder="1" applyAlignment="1">
      <alignment horizontal="center"/>
    </xf>
    <xf numFmtId="0" fontId="19" fillId="15" borderId="16" xfId="0" applyFont="1" applyFill="1" applyBorder="1" applyAlignment="1">
      <alignment wrapText="1"/>
    </xf>
    <xf numFmtId="0" fontId="19" fillId="15" borderId="16" xfId="0" applyFont="1" applyFill="1" applyBorder="1"/>
    <xf numFmtId="0" fontId="19" fillId="0" borderId="16" xfId="0" applyFont="1" applyBorder="1" applyAlignment="1">
      <alignment wrapText="1"/>
    </xf>
    <xf numFmtId="0" fontId="37" fillId="0" borderId="0" xfId="0" applyFont="1"/>
    <xf numFmtId="0" fontId="38" fillId="4" borderId="2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0" fontId="39" fillId="0" borderId="0" xfId="0" applyFont="1"/>
    <xf numFmtId="0" fontId="39" fillId="5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4" fillId="7" borderId="2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0" fillId="0" borderId="0" xfId="0" applyFont="1"/>
    <xf numFmtId="164" fontId="4" fillId="0" borderId="2" xfId="2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164" fontId="4" fillId="0" borderId="2" xfId="4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2" fillId="0" borderId="2" xfId="7" applyFont="1" applyBorder="1" applyAlignment="1" applyProtection="1">
      <alignment horizontal="center" vertical="center" wrapText="1"/>
    </xf>
    <xf numFmtId="0" fontId="4" fillId="0" borderId="2" xfId="7" applyFont="1" applyBorder="1" applyAlignment="1" applyProtection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4" fillId="17" borderId="20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45" fillId="16" borderId="2" xfId="0" applyFont="1" applyFill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/>
    </xf>
    <xf numFmtId="164" fontId="26" fillId="0" borderId="2" xfId="3" applyFont="1" applyBorder="1" applyAlignment="1">
      <alignment horizontal="center" vertical="center"/>
    </xf>
    <xf numFmtId="0" fontId="41" fillId="18" borderId="2" xfId="0" applyFont="1" applyFill="1" applyBorder="1" applyAlignment="1">
      <alignment horizontal="center" vertical="center" wrapText="1"/>
    </xf>
    <xf numFmtId="164" fontId="26" fillId="18" borderId="2" xfId="0" applyNumberFormat="1" applyFont="1" applyFill="1" applyBorder="1" applyAlignment="1">
      <alignment vertical="center"/>
    </xf>
    <xf numFmtId="164" fontId="26" fillId="15" borderId="0" xfId="3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/>
    </xf>
    <xf numFmtId="44" fontId="26" fillId="18" borderId="2" xfId="1" applyFont="1" applyFill="1" applyBorder="1" applyAlignment="1">
      <alignment vertical="center"/>
    </xf>
    <xf numFmtId="43" fontId="26" fillId="18" borderId="2" xfId="0" applyNumberFormat="1" applyFont="1" applyFill="1" applyBorder="1" applyAlignment="1">
      <alignment vertical="center"/>
    </xf>
    <xf numFmtId="44" fontId="26" fillId="18" borderId="2" xfId="1" applyFont="1" applyFill="1" applyBorder="1" applyAlignment="1">
      <alignment horizontal="center" vertical="center" wrapText="1"/>
    </xf>
    <xf numFmtId="164" fontId="26" fillId="15" borderId="0" xfId="3" applyFont="1" applyFill="1" applyBorder="1" applyAlignment="1">
      <alignment vertical="center"/>
    </xf>
    <xf numFmtId="164" fontId="26" fillId="18" borderId="2" xfId="0" applyNumberFormat="1" applyFont="1" applyFill="1" applyBorder="1" applyAlignment="1">
      <alignment horizontal="center" vertical="center"/>
    </xf>
    <xf numFmtId="164" fontId="26" fillId="15" borderId="0" xfId="3" applyFont="1" applyFill="1" applyBorder="1"/>
    <xf numFmtId="0" fontId="26" fillId="7" borderId="8" xfId="0" applyFont="1" applyFill="1" applyBorder="1" applyAlignment="1">
      <alignment horizontal="center" vertical="center" wrapText="1"/>
    </xf>
    <xf numFmtId="0" fontId="26" fillId="19" borderId="2" xfId="0" applyFont="1" applyFill="1" applyBorder="1" applyAlignment="1">
      <alignment horizontal="center" vertical="center" wrapText="1"/>
    </xf>
    <xf numFmtId="164" fontId="26" fillId="19" borderId="2" xfId="3" applyFont="1" applyFill="1" applyBorder="1" applyAlignment="1">
      <alignment horizontal="center" vertical="center" wrapText="1"/>
    </xf>
    <xf numFmtId="44" fontId="26" fillId="18" borderId="2" xfId="1" applyFont="1" applyFill="1" applyBorder="1" applyAlignment="1">
      <alignment horizontal="center" vertical="center"/>
    </xf>
    <xf numFmtId="43" fontId="26" fillId="18" borderId="2" xfId="0" applyNumberFormat="1" applyFont="1" applyFill="1" applyBorder="1" applyAlignment="1">
      <alignment horizontal="center" vertical="center"/>
    </xf>
    <xf numFmtId="44" fontId="8" fillId="14" borderId="2" xfId="1" applyFont="1" applyFill="1" applyBorder="1" applyAlignment="1">
      <alignment horizontal="center" vertical="center"/>
    </xf>
    <xf numFmtId="164" fontId="26" fillId="15" borderId="0" xfId="3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center" vertical="center" wrapText="1"/>
    </xf>
    <xf numFmtId="164" fontId="26" fillId="0" borderId="2" xfId="3" applyFont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43" fontId="26" fillId="0" borderId="2" xfId="0" applyNumberFormat="1" applyFont="1" applyBorder="1" applyAlignment="1">
      <alignment horizontal="center" vertical="center" wrapText="1"/>
    </xf>
    <xf numFmtId="164" fontId="26" fillId="18" borderId="10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164" fontId="26" fillId="18" borderId="2" xfId="8" applyFont="1" applyFill="1" applyBorder="1" applyAlignment="1">
      <alignment vertical="center"/>
    </xf>
    <xf numFmtId="164" fontId="26" fillId="15" borderId="0" xfId="8" applyFont="1" applyFill="1" applyBorder="1"/>
    <xf numFmtId="164" fontId="26" fillId="18" borderId="2" xfId="8" applyFont="1" applyFill="1" applyBorder="1" applyAlignment="1">
      <alignment horizontal="center" vertical="center"/>
    </xf>
    <xf numFmtId="164" fontId="26" fillId="15" borderId="0" xfId="8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64" fontId="29" fillId="15" borderId="0" xfId="3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5" fillId="16" borderId="2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4" fillId="17" borderId="2" xfId="0" applyFont="1" applyFill="1" applyBorder="1" applyAlignment="1">
      <alignment horizontal="center" vertical="center" wrapText="1"/>
    </xf>
    <xf numFmtId="0" fontId="35" fillId="21" borderId="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21" borderId="19" xfId="0" applyFont="1" applyFill="1" applyBorder="1" applyAlignment="1">
      <alignment horizontal="center" vertical="center"/>
    </xf>
    <xf numFmtId="0" fontId="19" fillId="21" borderId="27" xfId="0" applyFont="1" applyFill="1" applyBorder="1" applyAlignment="1">
      <alignment horizontal="center" vertical="center"/>
    </xf>
    <xf numFmtId="0" fontId="19" fillId="21" borderId="22" xfId="0" applyFont="1" applyFill="1" applyBorder="1" applyAlignment="1">
      <alignment horizontal="center" vertical="center"/>
    </xf>
    <xf numFmtId="0" fontId="19" fillId="20" borderId="19" xfId="0" applyFont="1" applyFill="1" applyBorder="1" applyAlignment="1">
      <alignment horizontal="center" vertical="center"/>
    </xf>
    <xf numFmtId="0" fontId="19" fillId="20" borderId="27" xfId="0" applyFont="1" applyFill="1" applyBorder="1" applyAlignment="1">
      <alignment horizontal="center" vertical="center"/>
    </xf>
    <xf numFmtId="0" fontId="19" fillId="20" borderId="22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/>
    </xf>
    <xf numFmtId="0" fontId="19" fillId="21" borderId="33" xfId="0" applyFont="1" applyFill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/>
    </xf>
    <xf numFmtId="0" fontId="19" fillId="20" borderId="4" xfId="0" applyFont="1" applyFill="1" applyBorder="1" applyAlignment="1">
      <alignment horizontal="center" vertical="center"/>
    </xf>
    <xf numFmtId="0" fontId="19" fillId="21" borderId="5" xfId="0" applyFont="1" applyFill="1" applyBorder="1" applyAlignment="1">
      <alignment horizontal="center" vertical="center"/>
    </xf>
    <xf numFmtId="0" fontId="19" fillId="21" borderId="4" xfId="0" applyFont="1" applyFill="1" applyBorder="1" applyAlignment="1">
      <alignment horizontal="center" vertical="center"/>
    </xf>
    <xf numFmtId="0" fontId="19" fillId="20" borderId="15" xfId="0" applyFont="1" applyFill="1" applyBorder="1" applyAlignment="1">
      <alignment horizontal="center" vertical="center"/>
    </xf>
    <xf numFmtId="0" fontId="19" fillId="20" borderId="16" xfId="0" applyFont="1" applyFill="1" applyBorder="1" applyAlignment="1">
      <alignment horizontal="center" vertical="center"/>
    </xf>
    <xf numFmtId="0" fontId="19" fillId="20" borderId="17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21" borderId="15" xfId="0" applyFont="1" applyFill="1" applyBorder="1" applyAlignment="1">
      <alignment horizontal="center" vertical="center"/>
    </xf>
    <xf numFmtId="0" fontId="19" fillId="21" borderId="16" xfId="0" applyFont="1" applyFill="1" applyBorder="1" applyAlignment="1">
      <alignment horizontal="center" vertical="center"/>
    </xf>
    <xf numFmtId="0" fontId="19" fillId="21" borderId="17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9" fillId="18" borderId="2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0" fontId="50" fillId="7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19" fillId="0" borderId="16" xfId="0" applyFont="1" applyBorder="1"/>
    <xf numFmtId="0" fontId="2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4" fontId="2" fillId="0" borderId="16" xfId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44" fontId="4" fillId="4" borderId="12" xfId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167" fontId="19" fillId="2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9" fillId="0" borderId="17" xfId="0" applyFont="1" applyBorder="1"/>
    <xf numFmtId="0" fontId="2" fillId="15" borderId="1" xfId="0" applyFont="1" applyFill="1" applyBorder="1"/>
    <xf numFmtId="0" fontId="2" fillId="15" borderId="4" xfId="0" applyFont="1" applyFill="1" applyBorder="1"/>
    <xf numFmtId="0" fontId="19" fillId="15" borderId="1" xfId="0" applyFont="1" applyFill="1" applyBorder="1"/>
    <xf numFmtId="0" fontId="19" fillId="15" borderId="0" xfId="0" applyFont="1" applyFill="1"/>
    <xf numFmtId="0" fontId="19" fillId="15" borderId="0" xfId="0" applyFont="1" applyFill="1" applyAlignment="1">
      <alignment wrapText="1"/>
    </xf>
    <xf numFmtId="0" fontId="19" fillId="15" borderId="4" xfId="0" applyFont="1" applyFill="1" applyBorder="1"/>
    <xf numFmtId="0" fontId="39" fillId="15" borderId="1" xfId="0" applyFont="1" applyFill="1" applyBorder="1" applyAlignment="1">
      <alignment horizontal="center" vertical="center"/>
    </xf>
    <xf numFmtId="0" fontId="39" fillId="15" borderId="4" xfId="0" applyFont="1" applyFill="1" applyBorder="1" applyAlignment="1">
      <alignment horizontal="center" vertical="center"/>
    </xf>
    <xf numFmtId="0" fontId="22" fillId="15" borderId="0" xfId="0" applyFont="1" applyFill="1" applyAlignment="1">
      <alignment horizontal="center" vertical="center"/>
    </xf>
    <xf numFmtId="0" fontId="22" fillId="15" borderId="0" xfId="0" applyFont="1" applyFill="1" applyAlignment="1">
      <alignment vertical="center" wrapText="1"/>
    </xf>
    <xf numFmtId="0" fontId="23" fillId="15" borderId="0" xfId="0" applyFont="1" applyFill="1" applyAlignment="1">
      <alignment vertical="center" wrapText="1"/>
    </xf>
    <xf numFmtId="0" fontId="35" fillId="15" borderId="0" xfId="0" applyFont="1" applyFill="1" applyAlignment="1">
      <alignment vertical="center"/>
    </xf>
    <xf numFmtId="0" fontId="24" fillId="15" borderId="0" xfId="0" applyFont="1" applyFill="1" applyAlignment="1">
      <alignment horizontal="center" vertical="center" wrapText="1"/>
    </xf>
    <xf numFmtId="164" fontId="24" fillId="15" borderId="0" xfId="0" applyNumberFormat="1" applyFont="1" applyFill="1" applyAlignment="1">
      <alignment horizontal="center" vertical="center" wrapText="1"/>
    </xf>
    <xf numFmtId="0" fontId="25" fillId="15" borderId="0" xfId="0" applyFont="1" applyFill="1" applyAlignment="1">
      <alignment horizontal="center" vertical="center" wrapText="1"/>
    </xf>
    <xf numFmtId="0" fontId="27" fillId="15" borderId="0" xfId="0" applyFont="1" applyFill="1"/>
    <xf numFmtId="43" fontId="27" fillId="15" borderId="0" xfId="0" applyNumberFormat="1" applyFont="1" applyFill="1"/>
    <xf numFmtId="0" fontId="27" fillId="15" borderId="0" xfId="0" applyFont="1" applyFill="1" applyAlignment="1">
      <alignment vertical="center"/>
    </xf>
    <xf numFmtId="0" fontId="47" fillId="15" borderId="0" xfId="0" applyFont="1" applyFill="1" applyAlignment="1">
      <alignment horizontal="center" vertical="center"/>
    </xf>
    <xf numFmtId="0" fontId="47" fillId="15" borderId="0" xfId="0" applyFont="1" applyFill="1" applyAlignment="1">
      <alignment vertical="center" wrapText="1"/>
    </xf>
    <xf numFmtId="0" fontId="26" fillId="15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 wrapText="1"/>
    </xf>
    <xf numFmtId="0" fontId="29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center" vertical="center"/>
    </xf>
    <xf numFmtId="0" fontId="26" fillId="15" borderId="0" xfId="0" applyFont="1" applyFill="1" applyAlignment="1">
      <alignment vertical="center" wrapText="1"/>
    </xf>
    <xf numFmtId="0" fontId="26" fillId="15" borderId="0" xfId="0" applyFont="1" applyFill="1" applyAlignment="1">
      <alignment horizontal="left" vertical="center" wrapText="1"/>
    </xf>
    <xf numFmtId="0" fontId="2" fillId="15" borderId="0" xfId="0" applyFont="1" applyFill="1" applyAlignment="1">
      <alignment horizontal="center" vertical="center"/>
    </xf>
    <xf numFmtId="164" fontId="2" fillId="15" borderId="0" xfId="0" applyNumberFormat="1" applyFont="1" applyFill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10" fillId="15" borderId="0" xfId="0" applyFont="1" applyFill="1" applyAlignment="1">
      <alignment vertical="center" wrapText="1"/>
    </xf>
    <xf numFmtId="0" fontId="19" fillId="15" borderId="0" xfId="0" applyFont="1" applyFill="1" applyAlignment="1">
      <alignment vertical="center" wrapText="1"/>
    </xf>
    <xf numFmtId="0" fontId="24" fillId="15" borderId="0" xfId="0" applyFont="1" applyFill="1" applyAlignment="1">
      <alignment vertical="center"/>
    </xf>
    <xf numFmtId="0" fontId="19" fillId="15" borderId="0" xfId="0" applyFont="1" applyFill="1" applyAlignment="1">
      <alignment vertical="center"/>
    </xf>
    <xf numFmtId="0" fontId="24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0" fontId="10" fillId="15" borderId="0" xfId="0" applyFont="1" applyFill="1" applyAlignment="1">
      <alignment vertical="center"/>
    </xf>
    <xf numFmtId="0" fontId="10" fillId="15" borderId="0" xfId="0" applyFont="1" applyFill="1" applyAlignment="1">
      <alignment horizontal="center" vertical="center" wrapText="1"/>
    </xf>
    <xf numFmtId="164" fontId="10" fillId="15" borderId="0" xfId="0" applyNumberFormat="1" applyFont="1" applyFill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5" borderId="0" xfId="0" applyFont="1" applyFill="1" applyAlignment="1">
      <alignment horizontal="center" vertical="center" wrapText="1"/>
    </xf>
    <xf numFmtId="0" fontId="29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/>
    </xf>
    <xf numFmtId="0" fontId="10" fillId="15" borderId="0" xfId="0" applyFont="1" applyFill="1"/>
    <xf numFmtId="0" fontId="25" fillId="15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26" fillId="15" borderId="0" xfId="0" applyFont="1" applyFill="1" applyAlignment="1">
      <alignment wrapText="1"/>
    </xf>
    <xf numFmtId="0" fontId="26" fillId="15" borderId="0" xfId="0" applyFont="1" applyFill="1"/>
    <xf numFmtId="0" fontId="26" fillId="15" borderId="0" xfId="0" applyFont="1" applyFill="1" applyAlignment="1">
      <alignment horizontal="center"/>
    </xf>
    <xf numFmtId="0" fontId="29" fillId="15" borderId="0" xfId="0" applyFont="1" applyFill="1" applyAlignment="1">
      <alignment horizontal="center"/>
    </xf>
    <xf numFmtId="0" fontId="22" fillId="15" borderId="0" xfId="0" applyFont="1" applyFill="1" applyAlignment="1">
      <alignment horizontal="center"/>
    </xf>
    <xf numFmtId="0" fontId="22" fillId="15" borderId="0" xfId="0" applyFont="1" applyFill="1" applyAlignment="1">
      <alignment vertical="center"/>
    </xf>
    <xf numFmtId="0" fontId="47" fillId="15" borderId="0" xfId="0" applyFont="1" applyFill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/>
    </xf>
    <xf numFmtId="0" fontId="2" fillId="15" borderId="33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/>
    </xf>
    <xf numFmtId="164" fontId="27" fillId="0" borderId="0" xfId="0" applyNumberFormat="1" applyFont="1" applyAlignment="1">
      <alignment wrapText="1"/>
    </xf>
    <xf numFmtId="0" fontId="27" fillId="0" borderId="0" xfId="0" applyFont="1" applyAlignment="1">
      <alignment horizontal="center" vertical="center" wrapText="1"/>
    </xf>
    <xf numFmtId="164" fontId="27" fillId="0" borderId="0" xfId="0" applyNumberFormat="1" applyFont="1"/>
    <xf numFmtId="164" fontId="28" fillId="0" borderId="0" xfId="0" applyNumberFormat="1" applyFont="1" applyAlignment="1">
      <alignment vertical="center" wrapText="1"/>
    </xf>
    <xf numFmtId="0" fontId="27" fillId="0" borderId="0" xfId="0" applyFont="1"/>
    <xf numFmtId="164" fontId="27" fillId="0" borderId="16" xfId="0" applyNumberFormat="1" applyFont="1" applyBorder="1"/>
    <xf numFmtId="0" fontId="27" fillId="0" borderId="16" xfId="0" applyFont="1" applyBorder="1"/>
    <xf numFmtId="0" fontId="39" fillId="15" borderId="33" xfId="0" applyFont="1" applyFill="1" applyBorder="1" applyAlignment="1">
      <alignment horizontal="center" vertical="center"/>
    </xf>
    <xf numFmtId="0" fontId="22" fillId="15" borderId="0" xfId="0" applyFont="1" applyFill="1" applyAlignment="1">
      <alignment wrapText="1"/>
    </xf>
    <xf numFmtId="0" fontId="24" fillId="15" borderId="0" xfId="0" applyFont="1" applyFill="1" applyAlignment="1">
      <alignment horizontal="center"/>
    </xf>
    <xf numFmtId="0" fontId="24" fillId="15" borderId="0" xfId="0" applyFont="1" applyFill="1" applyAlignment="1">
      <alignment horizontal="left"/>
    </xf>
    <xf numFmtId="164" fontId="24" fillId="15" borderId="0" xfId="0" applyNumberFormat="1" applyFont="1" applyFill="1" applyAlignment="1">
      <alignment horizontal="left"/>
    </xf>
    <xf numFmtId="0" fontId="2" fillId="15" borderId="0" xfId="0" applyFont="1" applyFill="1" applyAlignment="1">
      <alignment wrapText="1"/>
    </xf>
    <xf numFmtId="0" fontId="26" fillId="15" borderId="0" xfId="0" applyFont="1" applyFill="1" applyAlignment="1">
      <alignment horizontal="left"/>
    </xf>
    <xf numFmtId="0" fontId="27" fillId="15" borderId="0" xfId="0" applyFont="1" applyFill="1" applyAlignment="1">
      <alignment horizontal="center"/>
    </xf>
    <xf numFmtId="0" fontId="24" fillId="15" borderId="0" xfId="0" applyFont="1" applyFill="1" applyAlignment="1">
      <alignment wrapText="1"/>
    </xf>
    <xf numFmtId="0" fontId="39" fillId="15" borderId="0" xfId="0" applyFont="1" applyFill="1" applyAlignment="1">
      <alignment horizontal="center" vertical="center"/>
    </xf>
    <xf numFmtId="0" fontId="33" fillId="15" borderId="0" xfId="0" applyFont="1" applyFill="1" applyAlignment="1">
      <alignment wrapText="1"/>
    </xf>
    <xf numFmtId="0" fontId="32" fillId="15" borderId="0" xfId="0" applyFont="1" applyFill="1" applyAlignment="1">
      <alignment wrapText="1"/>
    </xf>
    <xf numFmtId="0" fontId="24" fillId="15" borderId="0" xfId="0" applyFont="1" applyFill="1" applyAlignment="1">
      <alignment vertical="center" wrapText="1"/>
    </xf>
    <xf numFmtId="14" fontId="29" fillId="15" borderId="0" xfId="0" applyNumberFormat="1" applyFont="1" applyFill="1" applyAlignment="1">
      <alignment horizontal="center" vertical="center"/>
    </xf>
    <xf numFmtId="0" fontId="10" fillId="15" borderId="0" xfId="0" applyFont="1" applyFill="1" applyAlignment="1">
      <alignment vertical="top" wrapText="1"/>
    </xf>
    <xf numFmtId="14" fontId="31" fillId="15" borderId="0" xfId="0" applyNumberFormat="1" applyFont="1" applyFill="1" applyAlignment="1">
      <alignment horizontal="center"/>
    </xf>
    <xf numFmtId="0" fontId="19" fillId="15" borderId="15" xfId="0" applyFont="1" applyFill="1" applyBorder="1"/>
    <xf numFmtId="0" fontId="19" fillId="15" borderId="17" xfId="0" applyFont="1" applyFill="1" applyBorder="1"/>
    <xf numFmtId="0" fontId="10" fillId="0" borderId="0" xfId="0" applyFont="1"/>
    <xf numFmtId="0" fontId="26" fillId="15" borderId="41" xfId="0" applyFont="1" applyFill="1" applyBorder="1" applyAlignment="1">
      <alignment horizontal="center" vertical="center"/>
    </xf>
    <xf numFmtId="0" fontId="26" fillId="15" borderId="42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vertical="center"/>
    </xf>
    <xf numFmtId="0" fontId="10" fillId="15" borderId="4" xfId="0" applyFont="1" applyFill="1" applyBorder="1" applyAlignment="1">
      <alignment vertical="center"/>
    </xf>
    <xf numFmtId="0" fontId="46" fillId="15" borderId="1" xfId="0" applyFont="1" applyFill="1" applyBorder="1" applyAlignment="1">
      <alignment horizontal="center" vertical="center"/>
    </xf>
    <xf numFmtId="0" fontId="46" fillId="15" borderId="4" xfId="0" applyFont="1" applyFill="1" applyBorder="1" applyAlignment="1">
      <alignment horizontal="center" vertical="center"/>
    </xf>
    <xf numFmtId="0" fontId="27" fillId="15" borderId="0" xfId="0" applyFont="1" applyFill="1" applyAlignment="1">
      <alignment horizontal="center" vertical="center"/>
    </xf>
    <xf numFmtId="0" fontId="27" fillId="15" borderId="0" xfId="0" applyFont="1" applyFill="1" applyAlignment="1">
      <alignment horizontal="center" wrapText="1"/>
    </xf>
    <xf numFmtId="0" fontId="26" fillId="15" borderId="1" xfId="0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20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44" fontId="26" fillId="7" borderId="2" xfId="1" applyFont="1" applyFill="1" applyBorder="1" applyAlignment="1">
      <alignment horizontal="center" vertical="center"/>
    </xf>
    <xf numFmtId="44" fontId="4" fillId="0" borderId="2" xfId="1" applyFont="1" applyBorder="1" applyAlignment="1">
      <alignment vertical="center" wrapText="1"/>
    </xf>
    <xf numFmtId="44" fontId="2" fillId="0" borderId="2" xfId="1" applyFont="1" applyBorder="1" applyAlignment="1">
      <alignment vertical="center"/>
    </xf>
    <xf numFmtId="164" fontId="2" fillId="0" borderId="2" xfId="3" applyFont="1" applyBorder="1" applyAlignment="1">
      <alignment vertical="center"/>
    </xf>
    <xf numFmtId="44" fontId="4" fillId="0" borderId="2" xfId="1" applyFont="1" applyBorder="1" applyAlignment="1">
      <alignment vertical="center"/>
    </xf>
    <xf numFmtId="0" fontId="2" fillId="7" borderId="2" xfId="7" applyFont="1" applyFill="1" applyBorder="1" applyAlignment="1" applyProtection="1">
      <alignment horizontal="center" vertical="center" wrapText="1"/>
    </xf>
    <xf numFmtId="164" fontId="26" fillId="19" borderId="2" xfId="0" applyNumberFormat="1" applyFont="1" applyFill="1" applyBorder="1" applyAlignment="1">
      <alignment horizontal="center" vertical="center"/>
    </xf>
    <xf numFmtId="44" fontId="8" fillId="3" borderId="2" xfId="1" applyFont="1" applyFill="1" applyBorder="1" applyAlignment="1">
      <alignment horizontal="center" vertical="center" wrapText="1"/>
    </xf>
    <xf numFmtId="44" fontId="26" fillId="0" borderId="2" xfId="1" applyFont="1" applyBorder="1" applyAlignment="1">
      <alignment horizontal="center" vertical="center"/>
    </xf>
    <xf numFmtId="44" fontId="2" fillId="15" borderId="0" xfId="1" applyFont="1" applyFill="1" applyAlignment="1">
      <alignment horizontal="center" vertical="center"/>
    </xf>
    <xf numFmtId="44" fontId="26" fillId="0" borderId="2" xfId="1" applyFont="1" applyBorder="1" applyAlignment="1">
      <alignment vertical="center"/>
    </xf>
    <xf numFmtId="44" fontId="26" fillId="15" borderId="0" xfId="1" applyFont="1" applyFill="1" applyAlignment="1">
      <alignment horizontal="center" vertical="center"/>
    </xf>
    <xf numFmtId="44" fontId="26" fillId="15" borderId="0" xfId="1" applyFont="1" applyFill="1"/>
    <xf numFmtId="44" fontId="8" fillId="14" borderId="2" xfId="1" applyFont="1" applyFill="1" applyBorder="1" applyAlignment="1">
      <alignment vertical="center"/>
    </xf>
    <xf numFmtId="44" fontId="26" fillId="19" borderId="2" xfId="1" applyFont="1" applyFill="1" applyBorder="1" applyAlignment="1">
      <alignment horizontal="center" vertical="center" wrapText="1"/>
    </xf>
    <xf numFmtId="44" fontId="26" fillId="19" borderId="2" xfId="1" applyFont="1" applyFill="1" applyBorder="1" applyAlignment="1">
      <alignment vertical="center"/>
    </xf>
    <xf numFmtId="44" fontId="26" fillId="0" borderId="2" xfId="1" applyFont="1" applyBorder="1" applyAlignment="1">
      <alignment horizontal="center" vertical="center" wrapText="1"/>
    </xf>
    <xf numFmtId="44" fontId="26" fillId="15" borderId="0" xfId="1" applyFont="1" applyFill="1" applyAlignment="1">
      <alignment horizontal="center" vertical="center" wrapText="1"/>
    </xf>
    <xf numFmtId="44" fontId="26" fillId="18" borderId="10" xfId="1" applyFont="1" applyFill="1" applyBorder="1" applyAlignment="1">
      <alignment horizontal="center" vertical="center" wrapText="1"/>
    </xf>
    <xf numFmtId="44" fontId="26" fillId="18" borderId="10" xfId="1" applyFont="1" applyFill="1" applyBorder="1" applyAlignment="1">
      <alignment horizontal="center" vertical="center"/>
    </xf>
    <xf numFmtId="44" fontId="8" fillId="14" borderId="10" xfId="1" applyFont="1" applyFill="1" applyBorder="1" applyAlignment="1">
      <alignment horizontal="center" vertical="center"/>
    </xf>
    <xf numFmtId="44" fontId="14" fillId="0" borderId="20" xfId="1" applyFont="1" applyBorder="1" applyAlignment="1">
      <alignment horizontal="center" vertical="center"/>
    </xf>
    <xf numFmtId="44" fontId="8" fillId="3" borderId="3" xfId="1" applyFont="1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/>
    </xf>
    <xf numFmtId="44" fontId="8" fillId="3" borderId="10" xfId="1" applyFont="1" applyFill="1" applyBorder="1" applyAlignment="1">
      <alignment horizontal="center" vertical="center" wrapText="1"/>
    </xf>
    <xf numFmtId="44" fontId="15" fillId="0" borderId="35" xfId="1" applyFont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44" fontId="8" fillId="3" borderId="10" xfId="1" applyFont="1" applyFill="1" applyBorder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44" fontId="4" fillId="4" borderId="10" xfId="1" applyFont="1" applyFill="1" applyBorder="1" applyAlignment="1">
      <alignment horizontal="center" vertical="center" wrapText="1"/>
    </xf>
    <xf numFmtId="44" fontId="19" fillId="2" borderId="0" xfId="1" applyFont="1" applyFill="1" applyAlignment="1">
      <alignment horizontal="center" vertical="center"/>
    </xf>
    <xf numFmtId="44" fontId="2" fillId="13" borderId="2" xfId="1" applyFont="1" applyFill="1" applyBorder="1" applyAlignment="1">
      <alignment horizontal="center" vertical="center"/>
    </xf>
    <xf numFmtId="44" fontId="2" fillId="9" borderId="2" xfId="1" applyFont="1" applyFill="1" applyBorder="1" applyAlignment="1">
      <alignment horizontal="center" vertical="center" wrapText="1"/>
    </xf>
    <xf numFmtId="44" fontId="2" fillId="0" borderId="10" xfId="1" applyFont="1" applyFill="1" applyBorder="1" applyAlignment="1">
      <alignment horizontal="center" vertical="center" wrapText="1"/>
    </xf>
    <xf numFmtId="44" fontId="8" fillId="3" borderId="3" xfId="1" applyFont="1" applyFill="1" applyBorder="1" applyAlignment="1" applyProtection="1">
      <alignment horizontal="center" vertical="center" wrapText="1"/>
    </xf>
    <xf numFmtId="44" fontId="8" fillId="3" borderId="23" xfId="1" applyFont="1" applyFill="1" applyBorder="1" applyAlignment="1">
      <alignment horizontal="center" vertical="center" wrapText="1"/>
    </xf>
    <xf numFmtId="44" fontId="28" fillId="0" borderId="2" xfId="1" applyFont="1" applyBorder="1" applyAlignment="1">
      <alignment horizontal="center" vertical="center"/>
    </xf>
    <xf numFmtId="44" fontId="30" fillId="14" borderId="2" xfId="1" applyFont="1" applyFill="1" applyBorder="1" applyAlignment="1">
      <alignment horizontal="center" vertical="center"/>
    </xf>
    <xf numFmtId="44" fontId="26" fillId="19" borderId="2" xfId="1" applyFont="1" applyFill="1" applyBorder="1" applyAlignment="1">
      <alignment horizontal="center" vertical="center"/>
    </xf>
    <xf numFmtId="44" fontId="26" fillId="0" borderId="2" xfId="1" applyFont="1" applyFill="1" applyBorder="1" applyAlignment="1">
      <alignment horizontal="center" vertical="center"/>
    </xf>
    <xf numFmtId="44" fontId="26" fillId="15" borderId="11" xfId="1" applyFont="1" applyFill="1" applyBorder="1" applyAlignment="1">
      <alignment horizontal="center" vertical="center" wrapText="1"/>
    </xf>
    <xf numFmtId="44" fontId="26" fillId="15" borderId="0" xfId="1" applyFont="1" applyFill="1" applyBorder="1" applyAlignment="1">
      <alignment horizontal="center" vertical="center"/>
    </xf>
    <xf numFmtId="44" fontId="26" fillId="0" borderId="2" xfId="1" applyFont="1" applyFill="1" applyBorder="1" applyAlignment="1">
      <alignment horizontal="center" vertical="center" wrapText="1"/>
    </xf>
    <xf numFmtId="44" fontId="26" fillId="7" borderId="2" xfId="1" applyFont="1" applyFill="1" applyBorder="1" applyAlignment="1">
      <alignment horizontal="center" vertical="center" wrapText="1"/>
    </xf>
    <xf numFmtId="44" fontId="26" fillId="0" borderId="12" xfId="1" applyFont="1" applyBorder="1" applyAlignment="1">
      <alignment horizontal="center" vertical="center" wrapText="1"/>
    </xf>
    <xf numFmtId="44" fontId="26" fillId="15" borderId="0" xfId="1" applyFont="1" applyFill="1" applyAlignment="1">
      <alignment horizontal="left"/>
    </xf>
    <xf numFmtId="44" fontId="26" fillId="15" borderId="0" xfId="1" applyFont="1" applyFill="1" applyBorder="1"/>
    <xf numFmtId="44" fontId="30" fillId="14" borderId="2" xfId="1" applyFont="1" applyFill="1" applyBorder="1" applyAlignment="1">
      <alignment horizontal="center" vertical="center" wrapText="1"/>
    </xf>
    <xf numFmtId="44" fontId="26" fillId="18" borderId="2" xfId="1" applyFont="1" applyFill="1" applyBorder="1" applyAlignment="1">
      <alignment horizontal="center"/>
    </xf>
    <xf numFmtId="44" fontId="34" fillId="0" borderId="2" xfId="1" applyFont="1" applyBorder="1" applyAlignment="1">
      <alignment horizontal="center" vertical="center"/>
    </xf>
    <xf numFmtId="44" fontId="26" fillId="15" borderId="0" xfId="1" applyFont="1" applyFill="1" applyBorder="1" applyAlignment="1">
      <alignment horizontal="center" vertical="center" wrapText="1"/>
    </xf>
    <xf numFmtId="44" fontId="26" fillId="15" borderId="0" xfId="1" applyFont="1" applyFill="1" applyAlignment="1">
      <alignment vertical="center"/>
    </xf>
    <xf numFmtId="168" fontId="4" fillId="0" borderId="2" xfId="0" applyNumberFormat="1" applyFont="1" applyBorder="1" applyAlignment="1">
      <alignment horizontal="center" vertical="center" wrapText="1"/>
    </xf>
    <xf numFmtId="44" fontId="4" fillId="7" borderId="2" xfId="1" applyFont="1" applyFill="1" applyBorder="1" applyAlignment="1">
      <alignment horizontal="center" vertical="center"/>
    </xf>
    <xf numFmtId="0" fontId="2" fillId="18" borderId="25" xfId="0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  <xf numFmtId="0" fontId="19" fillId="15" borderId="37" xfId="0" applyFont="1" applyFill="1" applyBorder="1" applyAlignment="1">
      <alignment horizontal="center"/>
    </xf>
    <xf numFmtId="0" fontId="19" fillId="15" borderId="31" xfId="0" applyFont="1" applyFill="1" applyBorder="1" applyAlignment="1">
      <alignment horizontal="center"/>
    </xf>
    <xf numFmtId="0" fontId="19" fillId="15" borderId="38" xfId="0" applyFont="1" applyFill="1" applyBorder="1" applyAlignment="1">
      <alignment horizontal="center"/>
    </xf>
    <xf numFmtId="0" fontId="45" fillId="16" borderId="2" xfId="0" applyFont="1" applyFill="1" applyBorder="1" applyAlignment="1">
      <alignment horizontal="center" vertical="center" wrapText="1"/>
    </xf>
    <xf numFmtId="0" fontId="46" fillId="17" borderId="2" xfId="0" applyFont="1" applyFill="1" applyBorder="1" applyAlignment="1">
      <alignment horizontal="center" vertical="center"/>
    </xf>
    <xf numFmtId="0" fontId="26" fillId="18" borderId="3" xfId="0" applyFont="1" applyFill="1" applyBorder="1" applyAlignment="1">
      <alignment horizontal="center" vertical="center" wrapText="1"/>
    </xf>
    <xf numFmtId="0" fontId="26" fillId="18" borderId="7" xfId="0" applyFont="1" applyFill="1" applyBorder="1" applyAlignment="1">
      <alignment horizontal="center" vertical="center" wrapText="1"/>
    </xf>
    <xf numFmtId="0" fontId="26" fillId="18" borderId="8" xfId="0" applyFont="1" applyFill="1" applyBorder="1" applyAlignment="1">
      <alignment horizontal="center" vertical="center" wrapText="1"/>
    </xf>
    <xf numFmtId="0" fontId="44" fillId="14" borderId="28" xfId="0" applyFont="1" applyFill="1" applyBorder="1" applyAlignment="1">
      <alignment horizontal="center"/>
    </xf>
    <xf numFmtId="0" fontId="44" fillId="14" borderId="29" xfId="0" applyFont="1" applyFill="1" applyBorder="1" applyAlignment="1">
      <alignment horizontal="center"/>
    </xf>
    <xf numFmtId="0" fontId="44" fillId="14" borderId="30" xfId="0" applyFont="1" applyFill="1" applyBorder="1" applyAlignment="1">
      <alignment horizontal="center"/>
    </xf>
    <xf numFmtId="0" fontId="45" fillId="16" borderId="2" xfId="0" applyFont="1" applyFill="1" applyBorder="1" applyAlignment="1">
      <alignment horizontal="center" vertical="center"/>
    </xf>
    <xf numFmtId="0" fontId="46" fillId="17" borderId="3" xfId="0" applyFont="1" applyFill="1" applyBorder="1" applyAlignment="1">
      <alignment horizontal="center" vertical="center"/>
    </xf>
    <xf numFmtId="0" fontId="46" fillId="17" borderId="7" xfId="0" applyFont="1" applyFill="1" applyBorder="1" applyAlignment="1">
      <alignment horizontal="center" vertical="center"/>
    </xf>
    <xf numFmtId="0" fontId="46" fillId="17" borderId="8" xfId="0" applyFont="1" applyFill="1" applyBorder="1" applyAlignment="1">
      <alignment horizontal="center" vertical="center"/>
    </xf>
    <xf numFmtId="0" fontId="26" fillId="15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0" fontId="2" fillId="0" borderId="11" xfId="7" applyFont="1" applyBorder="1" applyAlignment="1" applyProtection="1">
      <alignment horizontal="center" vertical="center" wrapText="1"/>
    </xf>
    <xf numFmtId="0" fontId="2" fillId="0" borderId="12" xfId="7" applyFont="1" applyBorder="1" applyAlignment="1" applyProtection="1">
      <alignment horizontal="center" vertical="center" wrapText="1"/>
    </xf>
    <xf numFmtId="44" fontId="2" fillId="0" borderId="10" xfId="1" applyFont="1" applyBorder="1" applyAlignment="1">
      <alignment horizontal="center" vertical="center" wrapText="1"/>
    </xf>
    <xf numFmtId="44" fontId="2" fillId="0" borderId="11" xfId="1" applyFont="1" applyBorder="1" applyAlignment="1">
      <alignment horizontal="center" vertical="center" wrapText="1"/>
    </xf>
    <xf numFmtId="44" fontId="2" fillId="0" borderId="12" xfId="1" applyFont="1" applyBorder="1" applyAlignment="1">
      <alignment horizontal="center" vertical="center" wrapText="1"/>
    </xf>
    <xf numFmtId="44" fontId="2" fillId="0" borderId="10" xfId="1" applyFont="1" applyFill="1" applyBorder="1" applyAlignment="1">
      <alignment horizontal="center" vertical="center" wrapText="1"/>
    </xf>
    <xf numFmtId="44" fontId="2" fillId="0" borderId="11" xfId="1" applyFont="1" applyFill="1" applyBorder="1" applyAlignment="1">
      <alignment horizontal="center" vertical="center" wrapText="1"/>
    </xf>
    <xf numFmtId="44" fontId="2" fillId="0" borderId="12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44" fillId="14" borderId="28" xfId="0" applyFont="1" applyFill="1" applyBorder="1" applyAlignment="1">
      <alignment horizontal="center" vertical="center"/>
    </xf>
    <xf numFmtId="0" fontId="44" fillId="14" borderId="29" xfId="0" applyFont="1" applyFill="1" applyBorder="1" applyAlignment="1">
      <alignment horizontal="center" vertical="center"/>
    </xf>
    <xf numFmtId="0" fontId="44" fillId="14" borderId="30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19" fillId="15" borderId="3" xfId="0" applyFont="1" applyFill="1" applyBorder="1" applyAlignment="1">
      <alignment horizontal="center"/>
    </xf>
    <xf numFmtId="0" fontId="19" fillId="15" borderId="7" xfId="0" applyFont="1" applyFill="1" applyBorder="1" applyAlignment="1">
      <alignment horizontal="center"/>
    </xf>
    <xf numFmtId="0" fontId="48" fillId="14" borderId="39" xfId="0" applyFont="1" applyFill="1" applyBorder="1" applyAlignment="1">
      <alignment horizontal="center" vertical="center"/>
    </xf>
    <xf numFmtId="0" fontId="48" fillId="14" borderId="21" xfId="0" applyFont="1" applyFill="1" applyBorder="1" applyAlignment="1">
      <alignment horizontal="center" vertical="center"/>
    </xf>
    <xf numFmtId="0" fontId="48" fillId="14" borderId="40" xfId="0" applyFont="1" applyFill="1" applyBorder="1" applyAlignment="1">
      <alignment horizontal="center" vertical="center"/>
    </xf>
    <xf numFmtId="0" fontId="45" fillId="16" borderId="2" xfId="0" applyFont="1" applyFill="1" applyBorder="1" applyAlignment="1">
      <alignment horizontal="center"/>
    </xf>
    <xf numFmtId="0" fontId="10" fillId="15" borderId="15" xfId="0" applyFont="1" applyFill="1" applyBorder="1" applyAlignment="1">
      <alignment horizontal="center" vertical="center"/>
    </xf>
    <xf numFmtId="0" fontId="10" fillId="15" borderId="16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26" fillId="15" borderId="0" xfId="0" applyFont="1" applyFill="1" applyAlignment="1">
      <alignment horizontal="center" vertical="center"/>
    </xf>
    <xf numFmtId="0" fontId="26" fillId="18" borderId="2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/>
    </xf>
    <xf numFmtId="0" fontId="52" fillId="7" borderId="15" xfId="0" applyFont="1" applyFill="1" applyBorder="1" applyAlignment="1">
      <alignment horizontal="center" vertical="center"/>
    </xf>
    <xf numFmtId="0" fontId="52" fillId="7" borderId="16" xfId="0" applyFont="1" applyFill="1" applyBorder="1" applyAlignment="1">
      <alignment horizontal="center" vertical="center"/>
    </xf>
    <xf numFmtId="0" fontId="52" fillId="7" borderId="17" xfId="0" applyFont="1" applyFill="1" applyBorder="1" applyAlignment="1">
      <alignment horizontal="center" vertical="center"/>
    </xf>
    <xf numFmtId="0" fontId="51" fillId="7" borderId="3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27" fillId="10" borderId="28" xfId="0" applyFont="1" applyFill="1" applyBorder="1" applyAlignment="1">
      <alignment horizontal="center" vertical="center" wrapText="1"/>
    </xf>
    <xf numFmtId="0" fontId="27" fillId="10" borderId="29" xfId="0" applyFont="1" applyFill="1" applyBorder="1" applyAlignment="1">
      <alignment horizontal="center" vertical="center" wrapText="1"/>
    </xf>
    <xf numFmtId="0" fontId="27" fillId="10" borderId="30" xfId="0" applyFont="1" applyFill="1" applyBorder="1" applyAlignment="1">
      <alignment horizontal="center" vertical="center" wrapText="1"/>
    </xf>
    <xf numFmtId="0" fontId="27" fillId="7" borderId="19" xfId="0" applyFont="1" applyFill="1" applyBorder="1" applyAlignment="1">
      <alignment horizontal="center" vertical="center" wrapText="1"/>
    </xf>
    <xf numFmtId="0" fontId="27" fillId="7" borderId="27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44" fontId="36" fillId="0" borderId="19" xfId="1" applyFont="1" applyBorder="1" applyAlignment="1">
      <alignment horizontal="center" vertical="center"/>
    </xf>
    <xf numFmtId="44" fontId="36" fillId="0" borderId="27" xfId="1" applyFont="1" applyBorder="1" applyAlignment="1">
      <alignment horizontal="center" vertical="center"/>
    </xf>
    <xf numFmtId="44" fontId="36" fillId="0" borderId="22" xfId="1" applyFont="1" applyBorder="1" applyAlignment="1">
      <alignment horizontal="center" vertical="center"/>
    </xf>
    <xf numFmtId="44" fontId="36" fillId="0" borderId="15" xfId="1" applyFont="1" applyBorder="1" applyAlignment="1">
      <alignment horizontal="center" vertical="center"/>
    </xf>
    <xf numFmtId="44" fontId="36" fillId="0" borderId="16" xfId="1" applyFont="1" applyBorder="1" applyAlignment="1">
      <alignment horizontal="center" vertical="center"/>
    </xf>
    <xf numFmtId="44" fontId="36" fillId="0" borderId="17" xfId="1" applyFont="1" applyBorder="1" applyAlignment="1">
      <alignment horizontal="center" vertical="center"/>
    </xf>
  </cellXfs>
  <cellStyles count="9">
    <cellStyle name="Euro" xfId="2" xr:uid="{2EB65B59-53AB-4042-BCDC-5339ACAE411B}"/>
    <cellStyle name="Euro 2 2 2" xfId="3" xr:uid="{CA281D1C-2963-477E-A8BE-4805F9CA2148}"/>
    <cellStyle name="Euro 3" xfId="5" xr:uid="{1236D5AA-516C-42EC-9CDF-B5DE2F721564}"/>
    <cellStyle name="Euro 3 2" xfId="6" xr:uid="{37C66533-48CE-4BF5-870F-595703397C4D}"/>
    <cellStyle name="Euro 5" xfId="4" xr:uid="{A4FFB6E5-A598-4798-B44F-A7FA1810D24D}"/>
    <cellStyle name="Normale" xfId="0" builtinId="0"/>
    <cellStyle name="Normale 2 2" xfId="7" xr:uid="{100030FD-7543-42BA-80D1-665DD88ED56F}"/>
    <cellStyle name="Valuta" xfId="1" builtinId="4"/>
    <cellStyle name="Valuta 2" xfId="8" xr:uid="{82933ED5-4512-40C6-AEC3-B59E33D268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21</xdr:row>
      <xdr:rowOff>142875</xdr:rowOff>
    </xdr:from>
    <xdr:to>
      <xdr:col>4</xdr:col>
      <xdr:colOff>552450</xdr:colOff>
      <xdr:row>29</xdr:row>
      <xdr:rowOff>142875</xdr:rowOff>
    </xdr:to>
    <xdr:cxnSp macro="">
      <xdr:nvCxnSpPr>
        <xdr:cNvPr id="2" name="Connettore diritto 1">
          <a:extLst>
            <a:ext uri="{FF2B5EF4-FFF2-40B4-BE49-F238E27FC236}">
              <a16:creationId xmlns:a16="http://schemas.microsoft.com/office/drawing/2014/main" id="{D9AA308B-9700-4709-ADF3-4D6231F0AB7C}"/>
            </a:ext>
          </a:extLst>
        </xdr:cNvPr>
        <xdr:cNvCxnSpPr/>
      </xdr:nvCxnSpPr>
      <xdr:spPr>
        <a:xfrm flipH="1">
          <a:off x="4105275" y="4524375"/>
          <a:ext cx="9525" cy="1533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523875</xdr:colOff>
      <xdr:row>29</xdr:row>
      <xdr:rowOff>152400</xdr:rowOff>
    </xdr:from>
    <xdr:to>
      <xdr:col>8</xdr:col>
      <xdr:colOff>1390650</xdr:colOff>
      <xdr:row>29</xdr:row>
      <xdr:rowOff>152401</xdr:rowOff>
    </xdr:to>
    <xdr:cxnSp macro="">
      <xdr:nvCxnSpPr>
        <xdr:cNvPr id="3" name="Connettore diritto 2">
          <a:extLst>
            <a:ext uri="{FF2B5EF4-FFF2-40B4-BE49-F238E27FC236}">
              <a16:creationId xmlns:a16="http://schemas.microsoft.com/office/drawing/2014/main" id="{332FCE19-4354-4B40-80DE-FFF49EE9EF2E}"/>
            </a:ext>
          </a:extLst>
        </xdr:cNvPr>
        <xdr:cNvCxnSpPr/>
      </xdr:nvCxnSpPr>
      <xdr:spPr>
        <a:xfrm flipV="1">
          <a:off x="4086225" y="6067425"/>
          <a:ext cx="31242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1390650</xdr:colOff>
      <xdr:row>18</xdr:row>
      <xdr:rowOff>152400</xdr:rowOff>
    </xdr:from>
    <xdr:to>
      <xdr:col>8</xdr:col>
      <xdr:colOff>1390650</xdr:colOff>
      <xdr:row>29</xdr:row>
      <xdr:rowOff>152401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7B9EE76D-80E3-4DE0-BDEE-DB868F5B86CC}"/>
            </a:ext>
          </a:extLst>
        </xdr:cNvPr>
        <xdr:cNvCxnSpPr/>
      </xdr:nvCxnSpPr>
      <xdr:spPr>
        <a:xfrm flipV="1">
          <a:off x="7210425" y="3905250"/>
          <a:ext cx="0" cy="21621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21</xdr:row>
      <xdr:rowOff>142875</xdr:rowOff>
    </xdr:from>
    <xdr:to>
      <xdr:col>4</xdr:col>
      <xdr:colOff>552450</xdr:colOff>
      <xdr:row>29</xdr:row>
      <xdr:rowOff>142875</xdr:rowOff>
    </xdr:to>
    <xdr:cxnSp macro="">
      <xdr:nvCxnSpPr>
        <xdr:cNvPr id="5" name="Connettore diritto 4">
          <a:extLst>
            <a:ext uri="{FF2B5EF4-FFF2-40B4-BE49-F238E27FC236}">
              <a16:creationId xmlns:a16="http://schemas.microsoft.com/office/drawing/2014/main" id="{216638D0-83A1-4982-B817-7A762FD3B834}"/>
            </a:ext>
          </a:extLst>
        </xdr:cNvPr>
        <xdr:cNvCxnSpPr/>
      </xdr:nvCxnSpPr>
      <xdr:spPr>
        <a:xfrm flipH="1">
          <a:off x="4105275" y="4524375"/>
          <a:ext cx="9525" cy="1533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523875</xdr:colOff>
      <xdr:row>29</xdr:row>
      <xdr:rowOff>152400</xdr:rowOff>
    </xdr:from>
    <xdr:to>
      <xdr:col>8</xdr:col>
      <xdr:colOff>1390650</xdr:colOff>
      <xdr:row>29</xdr:row>
      <xdr:rowOff>152401</xdr:rowOff>
    </xdr:to>
    <xdr:cxnSp macro="">
      <xdr:nvCxnSpPr>
        <xdr:cNvPr id="6" name="Connettore diritto 5">
          <a:extLst>
            <a:ext uri="{FF2B5EF4-FFF2-40B4-BE49-F238E27FC236}">
              <a16:creationId xmlns:a16="http://schemas.microsoft.com/office/drawing/2014/main" id="{3BDB31DD-F23C-4A4E-9F8B-00F9E71F978F}"/>
            </a:ext>
          </a:extLst>
        </xdr:cNvPr>
        <xdr:cNvCxnSpPr/>
      </xdr:nvCxnSpPr>
      <xdr:spPr>
        <a:xfrm flipV="1">
          <a:off x="4086225" y="6067425"/>
          <a:ext cx="31242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1390650</xdr:colOff>
      <xdr:row>18</xdr:row>
      <xdr:rowOff>152400</xdr:rowOff>
    </xdr:from>
    <xdr:to>
      <xdr:col>8</xdr:col>
      <xdr:colOff>1390650</xdr:colOff>
      <xdr:row>29</xdr:row>
      <xdr:rowOff>152401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38FFA941-8EB9-4D00-8010-EA3CA28FC0FF}"/>
            </a:ext>
          </a:extLst>
        </xdr:cNvPr>
        <xdr:cNvCxnSpPr/>
      </xdr:nvCxnSpPr>
      <xdr:spPr>
        <a:xfrm flipV="1">
          <a:off x="7210425" y="3905250"/>
          <a:ext cx="0" cy="21621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54C2-BF7D-4466-ADAB-DD4E0092AA7F}">
  <sheetPr>
    <pageSetUpPr fitToPage="1"/>
  </sheetPr>
  <dimension ref="A1:P167"/>
  <sheetViews>
    <sheetView workbookViewId="0">
      <pane ySplit="2" topLeftCell="A153" activePane="bottomLeft" state="frozen"/>
      <selection pane="bottomLeft" activeCell="J77" sqref="J77"/>
    </sheetView>
  </sheetViews>
  <sheetFormatPr defaultRowHeight="14.25" x14ac:dyDescent="0.2"/>
  <cols>
    <col min="1" max="1" width="2.7109375" style="125" customWidth="1"/>
    <col min="2" max="2" width="8" style="125" customWidth="1"/>
    <col min="3" max="3" width="38" style="125" customWidth="1"/>
    <col min="4" max="4" width="30.140625" style="125" customWidth="1"/>
    <col min="5" max="5" width="30.42578125" style="125" customWidth="1"/>
    <col min="6" max="10" width="9.140625" style="125"/>
    <col min="11" max="11" width="13.7109375" style="125" customWidth="1"/>
    <col min="12" max="12" width="19" style="125" customWidth="1"/>
    <col min="13" max="13" width="19.28515625" style="125" customWidth="1"/>
    <col min="14" max="14" width="25.28515625" style="125" customWidth="1"/>
    <col min="15" max="15" width="26.85546875" style="125" customWidth="1"/>
    <col min="16" max="16" width="4.140625" style="125" customWidth="1"/>
    <col min="17" max="16384" width="9.140625" style="125"/>
  </cols>
  <sheetData>
    <row r="1" spans="1:16" s="137" customFormat="1" ht="42.75" customHeight="1" thickBot="1" x14ac:dyDescent="0.55000000000000004">
      <c r="A1" s="454" t="s">
        <v>601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6"/>
    </row>
    <row r="2" spans="1:16" s="2" customFormat="1" ht="59.25" customHeight="1" x14ac:dyDescent="0.25">
      <c r="A2" s="293"/>
      <c r="B2" s="281" t="s">
        <v>1</v>
      </c>
      <c r="C2" s="281" t="s">
        <v>2</v>
      </c>
      <c r="D2" s="281" t="s">
        <v>3</v>
      </c>
      <c r="E2" s="281" t="s">
        <v>4</v>
      </c>
      <c r="F2" s="281" t="s">
        <v>5</v>
      </c>
      <c r="G2" s="281" t="s">
        <v>6</v>
      </c>
      <c r="H2" s="281" t="s">
        <v>7</v>
      </c>
      <c r="I2" s="281" t="s">
        <v>8</v>
      </c>
      <c r="J2" s="281" t="s">
        <v>9</v>
      </c>
      <c r="K2" s="281" t="s">
        <v>10</v>
      </c>
      <c r="L2" s="282" t="s">
        <v>11</v>
      </c>
      <c r="M2" s="282" t="s">
        <v>12</v>
      </c>
      <c r="N2" s="282" t="s">
        <v>13</v>
      </c>
      <c r="O2" s="283" t="s">
        <v>14</v>
      </c>
      <c r="P2" s="294"/>
    </row>
    <row r="3" spans="1:16" x14ac:dyDescent="0.2">
      <c r="A3" s="295"/>
      <c r="B3" s="296"/>
      <c r="C3" s="297"/>
      <c r="D3" s="297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8"/>
    </row>
    <row r="4" spans="1:16" s="161" customFormat="1" ht="26.1" customHeight="1" x14ac:dyDescent="0.25">
      <c r="A4" s="299"/>
      <c r="B4" s="173">
        <v>1</v>
      </c>
      <c r="C4" s="457" t="s">
        <v>602</v>
      </c>
      <c r="D4" s="457"/>
      <c r="E4" s="458" t="s">
        <v>191</v>
      </c>
      <c r="F4" s="459"/>
      <c r="G4" s="459"/>
      <c r="H4" s="459"/>
      <c r="I4" s="459"/>
      <c r="J4" s="459"/>
      <c r="K4" s="459"/>
      <c r="L4" s="459"/>
      <c r="M4" s="459"/>
      <c r="N4" s="459"/>
      <c r="O4" s="460"/>
      <c r="P4" s="300"/>
    </row>
    <row r="5" spans="1:16" ht="15" customHeight="1" x14ac:dyDescent="0.2">
      <c r="A5" s="295"/>
      <c r="B5" s="301"/>
      <c r="C5" s="302"/>
      <c r="D5" s="303"/>
      <c r="E5" s="304"/>
      <c r="F5" s="304"/>
      <c r="G5" s="305"/>
      <c r="H5" s="305"/>
      <c r="I5" s="305"/>
      <c r="J5" s="305"/>
      <c r="K5" s="305"/>
      <c r="L5" s="305"/>
      <c r="M5" s="306"/>
      <c r="N5" s="91"/>
      <c r="O5" s="307"/>
      <c r="P5" s="298"/>
    </row>
    <row r="6" spans="1:16" ht="24.95" customHeight="1" x14ac:dyDescent="0.2">
      <c r="A6" s="295"/>
      <c r="B6" s="112">
        <v>1</v>
      </c>
      <c r="C6" s="100" t="s">
        <v>603</v>
      </c>
      <c r="D6" s="100" t="s">
        <v>18</v>
      </c>
      <c r="E6" s="15" t="s">
        <v>610</v>
      </c>
      <c r="F6" s="21">
        <v>23</v>
      </c>
      <c r="G6" s="21">
        <v>802</v>
      </c>
      <c r="H6" s="15">
        <v>1</v>
      </c>
      <c r="I6" s="109" t="s">
        <v>49</v>
      </c>
      <c r="J6" s="15">
        <v>3</v>
      </c>
      <c r="K6" s="109" t="s">
        <v>604</v>
      </c>
      <c r="L6" s="29">
        <v>409.03</v>
      </c>
      <c r="M6" s="398">
        <f t="shared" ref="M6:M12" si="0">L6*126</f>
        <v>51537.78</v>
      </c>
      <c r="N6" s="398"/>
      <c r="O6" s="108" t="s">
        <v>20</v>
      </c>
      <c r="P6" s="298"/>
    </row>
    <row r="7" spans="1:16" ht="24.95" customHeight="1" x14ac:dyDescent="0.2">
      <c r="A7" s="295"/>
      <c r="B7" s="112">
        <v>2</v>
      </c>
      <c r="C7" s="100" t="s">
        <v>603</v>
      </c>
      <c r="D7" s="100" t="s">
        <v>18</v>
      </c>
      <c r="E7" s="15" t="s">
        <v>610</v>
      </c>
      <c r="F7" s="21">
        <v>23</v>
      </c>
      <c r="G7" s="21">
        <v>936</v>
      </c>
      <c r="H7" s="15">
        <v>1</v>
      </c>
      <c r="I7" s="109" t="s">
        <v>26</v>
      </c>
      <c r="J7" s="15">
        <v>1</v>
      </c>
      <c r="K7" s="109" t="s">
        <v>605</v>
      </c>
      <c r="L7" s="29">
        <v>131.69999999999999</v>
      </c>
      <c r="M7" s="398">
        <f t="shared" si="0"/>
        <v>16594.199999999997</v>
      </c>
      <c r="N7" s="398"/>
      <c r="O7" s="108" t="s">
        <v>20</v>
      </c>
      <c r="P7" s="298"/>
    </row>
    <row r="8" spans="1:16" ht="24.95" customHeight="1" x14ac:dyDescent="0.2">
      <c r="A8" s="295"/>
      <c r="B8" s="112">
        <v>3</v>
      </c>
      <c r="C8" s="100" t="s">
        <v>606</v>
      </c>
      <c r="D8" s="100" t="s">
        <v>18</v>
      </c>
      <c r="E8" s="15" t="s">
        <v>610</v>
      </c>
      <c r="F8" s="21">
        <v>25</v>
      </c>
      <c r="G8" s="21">
        <v>193</v>
      </c>
      <c r="H8" s="15">
        <v>3</v>
      </c>
      <c r="I8" s="109" t="s">
        <v>70</v>
      </c>
      <c r="J8" s="15">
        <v>2</v>
      </c>
      <c r="K8" s="109" t="s">
        <v>97</v>
      </c>
      <c r="L8" s="29">
        <v>346.8</v>
      </c>
      <c r="M8" s="398">
        <f t="shared" si="0"/>
        <v>43696.800000000003</v>
      </c>
      <c r="N8" s="398"/>
      <c r="O8" s="108" t="s">
        <v>20</v>
      </c>
      <c r="P8" s="298"/>
    </row>
    <row r="9" spans="1:16" ht="24.95" customHeight="1" x14ac:dyDescent="0.2">
      <c r="A9" s="295"/>
      <c r="B9" s="112">
        <v>4</v>
      </c>
      <c r="C9" s="100" t="s">
        <v>606</v>
      </c>
      <c r="D9" s="100" t="s">
        <v>18</v>
      </c>
      <c r="E9" s="15" t="s">
        <v>610</v>
      </c>
      <c r="F9" s="21">
        <v>25</v>
      </c>
      <c r="G9" s="21">
        <v>193</v>
      </c>
      <c r="H9" s="15">
        <v>4</v>
      </c>
      <c r="I9" s="109" t="s">
        <v>83</v>
      </c>
      <c r="J9" s="109">
        <v>2</v>
      </c>
      <c r="K9" s="109" t="s">
        <v>607</v>
      </c>
      <c r="L9" s="398">
        <v>18.59</v>
      </c>
      <c r="M9" s="398">
        <f t="shared" si="0"/>
        <v>2342.34</v>
      </c>
      <c r="N9" s="398"/>
      <c r="O9" s="108" t="s">
        <v>20</v>
      </c>
      <c r="P9" s="298"/>
    </row>
    <row r="10" spans="1:16" ht="24.95" customHeight="1" x14ac:dyDescent="0.2">
      <c r="A10" s="295"/>
      <c r="B10" s="112">
        <v>5</v>
      </c>
      <c r="C10" s="100" t="s">
        <v>606</v>
      </c>
      <c r="D10" s="100" t="s">
        <v>18</v>
      </c>
      <c r="E10" s="15" t="s">
        <v>610</v>
      </c>
      <c r="F10" s="21">
        <v>25</v>
      </c>
      <c r="G10" s="21">
        <v>193</v>
      </c>
      <c r="H10" s="15">
        <v>5</v>
      </c>
      <c r="I10" s="109" t="s">
        <v>24</v>
      </c>
      <c r="J10" s="109">
        <v>2</v>
      </c>
      <c r="K10" s="109" t="s">
        <v>203</v>
      </c>
      <c r="L10" s="398">
        <v>408</v>
      </c>
      <c r="M10" s="398">
        <f t="shared" si="0"/>
        <v>51408</v>
      </c>
      <c r="N10" s="398"/>
      <c r="O10" s="108" t="s">
        <v>20</v>
      </c>
      <c r="P10" s="298"/>
    </row>
    <row r="11" spans="1:16" ht="24.95" customHeight="1" x14ac:dyDescent="0.2">
      <c r="A11" s="295"/>
      <c r="B11" s="112">
        <v>6</v>
      </c>
      <c r="C11" s="100" t="s">
        <v>606</v>
      </c>
      <c r="D11" s="100" t="s">
        <v>18</v>
      </c>
      <c r="E11" s="15" t="s">
        <v>610</v>
      </c>
      <c r="F11" s="21">
        <v>25</v>
      </c>
      <c r="G11" s="21">
        <v>431</v>
      </c>
      <c r="H11" s="15">
        <v>1</v>
      </c>
      <c r="I11" s="109" t="s">
        <v>24</v>
      </c>
      <c r="J11" s="109">
        <v>2</v>
      </c>
      <c r="K11" s="109" t="s">
        <v>128</v>
      </c>
      <c r="L11" s="29">
        <v>142.80000000000001</v>
      </c>
      <c r="M11" s="398">
        <f t="shared" si="0"/>
        <v>17992.800000000003</v>
      </c>
      <c r="N11" s="398"/>
      <c r="O11" s="108" t="s">
        <v>20</v>
      </c>
      <c r="P11" s="298"/>
    </row>
    <row r="12" spans="1:16" ht="24.95" customHeight="1" x14ac:dyDescent="0.2">
      <c r="A12" s="295"/>
      <c r="B12" s="112">
        <v>7</v>
      </c>
      <c r="C12" s="100" t="s">
        <v>606</v>
      </c>
      <c r="D12" s="100" t="s">
        <v>18</v>
      </c>
      <c r="E12" s="15" t="s">
        <v>610</v>
      </c>
      <c r="F12" s="21">
        <v>25</v>
      </c>
      <c r="G12" s="21">
        <v>443</v>
      </c>
      <c r="H12" s="15">
        <v>1</v>
      </c>
      <c r="I12" s="109" t="s">
        <v>49</v>
      </c>
      <c r="J12" s="15">
        <v>3</v>
      </c>
      <c r="K12" s="109" t="s">
        <v>113</v>
      </c>
      <c r="L12" s="29">
        <v>255.65</v>
      </c>
      <c r="M12" s="398">
        <f t="shared" si="0"/>
        <v>32211.9</v>
      </c>
      <c r="N12" s="398"/>
      <c r="O12" s="108" t="s">
        <v>20</v>
      </c>
      <c r="P12" s="298"/>
    </row>
    <row r="13" spans="1:16" ht="24.95" customHeight="1" x14ac:dyDescent="0.2">
      <c r="A13" s="295"/>
      <c r="B13" s="112">
        <v>8</v>
      </c>
      <c r="C13" s="100" t="s">
        <v>392</v>
      </c>
      <c r="D13" s="100" t="s">
        <v>18</v>
      </c>
      <c r="E13" s="15" t="s">
        <v>610</v>
      </c>
      <c r="F13" s="21">
        <v>25</v>
      </c>
      <c r="G13" s="21">
        <v>445</v>
      </c>
      <c r="H13" s="15">
        <v>1</v>
      </c>
      <c r="I13" s="109" t="s">
        <v>101</v>
      </c>
      <c r="J13" s="15"/>
      <c r="K13" s="109"/>
      <c r="L13" s="29">
        <v>1800</v>
      </c>
      <c r="M13" s="398"/>
      <c r="N13" s="398">
        <f>L13*63</f>
        <v>113400</v>
      </c>
      <c r="O13" s="108" t="s">
        <v>20</v>
      </c>
      <c r="P13" s="298"/>
    </row>
    <row r="14" spans="1:16" ht="24.95" customHeight="1" x14ac:dyDescent="0.2">
      <c r="A14" s="295"/>
      <c r="B14" s="112">
        <v>9</v>
      </c>
      <c r="C14" s="100" t="s">
        <v>392</v>
      </c>
      <c r="D14" s="100" t="s">
        <v>18</v>
      </c>
      <c r="E14" s="15" t="s">
        <v>610</v>
      </c>
      <c r="F14" s="21">
        <v>25</v>
      </c>
      <c r="G14" s="21">
        <v>445</v>
      </c>
      <c r="H14" s="15">
        <v>2</v>
      </c>
      <c r="I14" s="109" t="s">
        <v>101</v>
      </c>
      <c r="J14" s="15"/>
      <c r="K14" s="109"/>
      <c r="L14" s="29">
        <v>400</v>
      </c>
      <c r="M14" s="398"/>
      <c r="N14" s="398">
        <f>L14*63</f>
        <v>25200</v>
      </c>
      <c r="O14" s="108" t="s">
        <v>20</v>
      </c>
      <c r="P14" s="298"/>
    </row>
    <row r="15" spans="1:16" ht="24.95" customHeight="1" x14ac:dyDescent="0.2">
      <c r="A15" s="295"/>
      <c r="B15" s="112">
        <v>10</v>
      </c>
      <c r="C15" s="100" t="s">
        <v>392</v>
      </c>
      <c r="D15" s="100" t="s">
        <v>18</v>
      </c>
      <c r="E15" s="15" t="s">
        <v>610</v>
      </c>
      <c r="F15" s="21">
        <v>25</v>
      </c>
      <c r="G15" s="21">
        <v>445</v>
      </c>
      <c r="H15" s="15">
        <v>3</v>
      </c>
      <c r="I15" s="109" t="s">
        <v>101</v>
      </c>
      <c r="J15" s="15"/>
      <c r="K15" s="109"/>
      <c r="L15" s="29">
        <v>120</v>
      </c>
      <c r="M15" s="398"/>
      <c r="N15" s="398">
        <f>L15*63</f>
        <v>7560</v>
      </c>
      <c r="O15" s="108" t="s">
        <v>20</v>
      </c>
      <c r="P15" s="298"/>
    </row>
    <row r="16" spans="1:16" ht="24.95" customHeight="1" x14ac:dyDescent="0.2">
      <c r="A16" s="295"/>
      <c r="B16" s="112">
        <v>11</v>
      </c>
      <c r="C16" s="100" t="s">
        <v>392</v>
      </c>
      <c r="D16" s="100" t="s">
        <v>18</v>
      </c>
      <c r="E16" s="15" t="s">
        <v>610</v>
      </c>
      <c r="F16" s="21">
        <v>25</v>
      </c>
      <c r="G16" s="21">
        <v>445</v>
      </c>
      <c r="H16" s="15">
        <v>4</v>
      </c>
      <c r="I16" s="109" t="s">
        <v>101</v>
      </c>
      <c r="J16" s="15"/>
      <c r="K16" s="109"/>
      <c r="L16" s="29">
        <v>200</v>
      </c>
      <c r="M16" s="398"/>
      <c r="N16" s="398">
        <f>L16*63</f>
        <v>12600</v>
      </c>
      <c r="O16" s="108" t="s">
        <v>20</v>
      </c>
      <c r="P16" s="298"/>
    </row>
    <row r="17" spans="1:16" ht="24.95" customHeight="1" x14ac:dyDescent="0.2">
      <c r="A17" s="295"/>
      <c r="B17" s="112">
        <v>12</v>
      </c>
      <c r="C17" s="100" t="s">
        <v>392</v>
      </c>
      <c r="D17" s="100" t="s">
        <v>18</v>
      </c>
      <c r="E17" s="109" t="s">
        <v>770</v>
      </c>
      <c r="F17" s="21">
        <v>25</v>
      </c>
      <c r="G17" s="21">
        <v>452</v>
      </c>
      <c r="H17" s="15">
        <v>1</v>
      </c>
      <c r="I17" s="109" t="s">
        <v>101</v>
      </c>
      <c r="J17" s="15"/>
      <c r="K17" s="109"/>
      <c r="L17" s="29">
        <v>1200</v>
      </c>
      <c r="M17" s="398"/>
      <c r="N17" s="398">
        <f>L17*63</f>
        <v>75600</v>
      </c>
      <c r="O17" s="108" t="s">
        <v>20</v>
      </c>
      <c r="P17" s="298"/>
    </row>
    <row r="18" spans="1:16" ht="24.95" customHeight="1" x14ac:dyDescent="0.2">
      <c r="A18" s="295"/>
      <c r="B18" s="112">
        <v>13</v>
      </c>
      <c r="C18" s="100" t="s">
        <v>606</v>
      </c>
      <c r="D18" s="100" t="s">
        <v>18</v>
      </c>
      <c r="E18" s="15" t="s">
        <v>610</v>
      </c>
      <c r="F18" s="21">
        <v>25</v>
      </c>
      <c r="G18" s="21">
        <v>456</v>
      </c>
      <c r="H18" s="15">
        <v>2</v>
      </c>
      <c r="I18" s="109" t="s">
        <v>24</v>
      </c>
      <c r="J18" s="109">
        <v>2</v>
      </c>
      <c r="K18" s="109" t="s">
        <v>129</v>
      </c>
      <c r="L18" s="29">
        <v>102</v>
      </c>
      <c r="M18" s="29">
        <f>L18*126</f>
        <v>12852</v>
      </c>
      <c r="N18" s="398"/>
      <c r="O18" s="108" t="s">
        <v>20</v>
      </c>
      <c r="P18" s="298"/>
    </row>
    <row r="19" spans="1:16" ht="24.95" customHeight="1" x14ac:dyDescent="0.2">
      <c r="A19" s="295"/>
      <c r="B19" s="112">
        <v>14</v>
      </c>
      <c r="C19" s="100" t="s">
        <v>606</v>
      </c>
      <c r="D19" s="100" t="s">
        <v>18</v>
      </c>
      <c r="E19" s="15" t="s">
        <v>610</v>
      </c>
      <c r="F19" s="21">
        <v>25</v>
      </c>
      <c r="G19" s="21">
        <v>460</v>
      </c>
      <c r="H19" s="15">
        <v>1</v>
      </c>
      <c r="I19" s="109" t="s">
        <v>49</v>
      </c>
      <c r="J19" s="15">
        <v>3</v>
      </c>
      <c r="K19" s="109" t="s">
        <v>113</v>
      </c>
      <c r="L19" s="29">
        <v>255.65</v>
      </c>
      <c r="M19" s="29">
        <f>L19*126</f>
        <v>32211.9</v>
      </c>
      <c r="N19" s="398"/>
      <c r="O19" s="108" t="s">
        <v>20</v>
      </c>
      <c r="P19" s="298"/>
    </row>
    <row r="20" spans="1:16" x14ac:dyDescent="0.2">
      <c r="A20" s="295"/>
      <c r="B20" s="296"/>
      <c r="C20" s="297"/>
      <c r="D20" s="297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8"/>
    </row>
    <row r="21" spans="1:16" ht="20.100000000000001" customHeight="1" x14ac:dyDescent="0.2">
      <c r="A21" s="295"/>
      <c r="B21" s="451" t="s">
        <v>42</v>
      </c>
      <c r="C21" s="452"/>
      <c r="D21" s="452"/>
      <c r="E21" s="452"/>
      <c r="F21" s="452"/>
      <c r="G21" s="452"/>
      <c r="H21" s="452"/>
      <c r="I21" s="452"/>
      <c r="J21" s="453"/>
      <c r="K21" s="176" t="s">
        <v>43</v>
      </c>
      <c r="L21" s="182">
        <f>SUM(L6:L19)</f>
        <v>5790.2199999999993</v>
      </c>
      <c r="M21" s="180">
        <f>SUM(M6:M19)</f>
        <v>260847.71999999997</v>
      </c>
      <c r="N21" s="180">
        <f>SUM(N6:N19)</f>
        <v>234360</v>
      </c>
      <c r="O21" s="403">
        <f>SUM(M21+N21)</f>
        <v>495207.72</v>
      </c>
      <c r="P21" s="298"/>
    </row>
    <row r="22" spans="1:16" x14ac:dyDescent="0.2">
      <c r="A22" s="295"/>
      <c r="B22" s="296"/>
      <c r="C22" s="297"/>
      <c r="D22" s="297"/>
      <c r="E22" s="296"/>
      <c r="F22" s="296"/>
      <c r="G22" s="296"/>
      <c r="H22" s="296"/>
      <c r="I22" s="296"/>
      <c r="J22" s="308"/>
      <c r="K22" s="308"/>
      <c r="L22" s="308"/>
      <c r="M22" s="309"/>
      <c r="N22" s="309"/>
      <c r="O22" s="310"/>
      <c r="P22" s="298"/>
    </row>
    <row r="23" spans="1:16" s="161" customFormat="1" ht="26.1" customHeight="1" x14ac:dyDescent="0.25">
      <c r="A23" s="299"/>
      <c r="B23" s="173">
        <v>2</v>
      </c>
      <c r="C23" s="457" t="s">
        <v>608</v>
      </c>
      <c r="D23" s="457"/>
      <c r="E23" s="450" t="s">
        <v>191</v>
      </c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300"/>
    </row>
    <row r="24" spans="1:16" ht="15" customHeight="1" x14ac:dyDescent="0.2">
      <c r="A24" s="295"/>
      <c r="B24" s="301"/>
      <c r="C24" s="302"/>
      <c r="D24" s="303"/>
      <c r="E24" s="304"/>
      <c r="F24" s="304"/>
      <c r="G24" s="305"/>
      <c r="H24" s="305"/>
      <c r="I24" s="305"/>
      <c r="J24" s="305"/>
      <c r="K24" s="305"/>
      <c r="L24" s="305"/>
      <c r="M24" s="306"/>
      <c r="N24" s="91"/>
      <c r="O24" s="307"/>
      <c r="P24" s="298"/>
    </row>
    <row r="25" spans="1:16" s="2" customFormat="1" ht="15" x14ac:dyDescent="0.25">
      <c r="A25" s="293"/>
      <c r="B25" s="99">
        <v>1</v>
      </c>
      <c r="C25" s="15" t="s">
        <v>609</v>
      </c>
      <c r="D25" s="15" t="s">
        <v>18</v>
      </c>
      <c r="E25" s="15" t="s">
        <v>610</v>
      </c>
      <c r="F25" s="107">
        <v>31</v>
      </c>
      <c r="G25" s="107">
        <v>1669</v>
      </c>
      <c r="H25" s="109">
        <v>1</v>
      </c>
      <c r="I25" s="109" t="s">
        <v>26</v>
      </c>
      <c r="J25" s="15">
        <v>3</v>
      </c>
      <c r="K25" s="109" t="s">
        <v>89</v>
      </c>
      <c r="L25" s="29">
        <v>175.6</v>
      </c>
      <c r="M25" s="398">
        <f>L25*126</f>
        <v>22125.599999999999</v>
      </c>
      <c r="N25" s="398"/>
      <c r="O25" s="108" t="s">
        <v>20</v>
      </c>
      <c r="P25" s="294"/>
    </row>
    <row r="26" spans="1:16" s="2" customFormat="1" ht="24.95" customHeight="1" x14ac:dyDescent="0.25">
      <c r="A26" s="293"/>
      <c r="B26" s="99">
        <v>2</v>
      </c>
      <c r="C26" s="15" t="s">
        <v>609</v>
      </c>
      <c r="D26" s="15" t="s">
        <v>18</v>
      </c>
      <c r="E26" s="15" t="s">
        <v>610</v>
      </c>
      <c r="F26" s="107">
        <v>31</v>
      </c>
      <c r="G26" s="107">
        <v>1669</v>
      </c>
      <c r="H26" s="109">
        <v>2</v>
      </c>
      <c r="I26" s="109" t="s">
        <v>24</v>
      </c>
      <c r="J26" s="109">
        <v>2</v>
      </c>
      <c r="K26" s="109" t="s">
        <v>128</v>
      </c>
      <c r="L26" s="398">
        <v>150.03</v>
      </c>
      <c r="M26" s="398">
        <f>L26*126</f>
        <v>18903.78</v>
      </c>
      <c r="N26" s="398"/>
      <c r="O26" s="108" t="s">
        <v>20</v>
      </c>
      <c r="P26" s="294"/>
    </row>
    <row r="27" spans="1:16" s="2" customFormat="1" ht="24.95" customHeight="1" x14ac:dyDescent="0.25">
      <c r="A27" s="293"/>
      <c r="B27" s="99">
        <v>3</v>
      </c>
      <c r="C27" s="15" t="s">
        <v>609</v>
      </c>
      <c r="D27" s="15" t="s">
        <v>18</v>
      </c>
      <c r="E27" s="15" t="s">
        <v>610</v>
      </c>
      <c r="F27" s="107">
        <v>31</v>
      </c>
      <c r="G27" s="107">
        <v>1669</v>
      </c>
      <c r="H27" s="109">
        <v>3</v>
      </c>
      <c r="I27" s="109" t="s">
        <v>24</v>
      </c>
      <c r="J27" s="109">
        <v>2</v>
      </c>
      <c r="K27" s="109" t="s">
        <v>128</v>
      </c>
      <c r="L27" s="398">
        <v>150.03</v>
      </c>
      <c r="M27" s="398">
        <f>L27*126</f>
        <v>18903.78</v>
      </c>
      <c r="N27" s="398"/>
      <c r="O27" s="115" t="s">
        <v>20</v>
      </c>
      <c r="P27" s="294"/>
    </row>
    <row r="28" spans="1:16" s="2" customFormat="1" ht="24.95" customHeight="1" x14ac:dyDescent="0.25">
      <c r="A28" s="293"/>
      <c r="B28" s="99">
        <v>4</v>
      </c>
      <c r="C28" s="15" t="s">
        <v>611</v>
      </c>
      <c r="D28" s="15" t="s">
        <v>18</v>
      </c>
      <c r="E28" s="15" t="s">
        <v>610</v>
      </c>
      <c r="F28" s="107">
        <v>32</v>
      </c>
      <c r="G28" s="107">
        <v>766</v>
      </c>
      <c r="H28" s="109">
        <v>2</v>
      </c>
      <c r="I28" s="109" t="s">
        <v>24</v>
      </c>
      <c r="J28" s="109">
        <v>2</v>
      </c>
      <c r="K28" s="109" t="s">
        <v>204</v>
      </c>
      <c r="L28" s="29">
        <v>257.2</v>
      </c>
      <c r="M28" s="398">
        <f>L28*126</f>
        <v>32407.199999999997</v>
      </c>
      <c r="N28" s="398"/>
      <c r="O28" s="115" t="s">
        <v>20</v>
      </c>
      <c r="P28" s="294"/>
    </row>
    <row r="29" spans="1:16" s="2" customFormat="1" ht="24.95" customHeight="1" x14ac:dyDescent="0.25">
      <c r="A29" s="293"/>
      <c r="B29" s="99">
        <v>5</v>
      </c>
      <c r="C29" s="16" t="s">
        <v>612</v>
      </c>
      <c r="D29" s="15" t="s">
        <v>18</v>
      </c>
      <c r="E29" s="15" t="s">
        <v>610</v>
      </c>
      <c r="F29" s="107">
        <v>32</v>
      </c>
      <c r="G29" s="107">
        <v>4052</v>
      </c>
      <c r="H29" s="109">
        <v>1</v>
      </c>
      <c r="I29" s="109" t="s">
        <v>132</v>
      </c>
      <c r="J29" s="109">
        <v>2</v>
      </c>
      <c r="K29" s="109" t="s">
        <v>613</v>
      </c>
      <c r="L29" s="392">
        <v>288.18</v>
      </c>
      <c r="M29" s="392">
        <f>L29*176.4</f>
        <v>50834.952000000005</v>
      </c>
      <c r="N29" s="392"/>
      <c r="O29" s="115" t="s">
        <v>20</v>
      </c>
      <c r="P29" s="294"/>
    </row>
    <row r="30" spans="1:16" s="2" customFormat="1" ht="24.95" customHeight="1" x14ac:dyDescent="0.25">
      <c r="A30" s="293"/>
      <c r="B30" s="99">
        <v>6</v>
      </c>
      <c r="C30" s="15" t="s">
        <v>614</v>
      </c>
      <c r="D30" s="15" t="s">
        <v>18</v>
      </c>
      <c r="E30" s="15" t="s">
        <v>610</v>
      </c>
      <c r="F30" s="107">
        <v>32</v>
      </c>
      <c r="G30" s="107">
        <v>4072</v>
      </c>
      <c r="H30" s="109">
        <v>1</v>
      </c>
      <c r="I30" s="109" t="s">
        <v>19</v>
      </c>
      <c r="J30" s="15"/>
      <c r="K30" s="15"/>
      <c r="L30" s="29">
        <v>300</v>
      </c>
      <c r="M30" s="29"/>
      <c r="N30" s="29">
        <f>L30*63</f>
        <v>18900</v>
      </c>
      <c r="O30" s="115" t="s">
        <v>20</v>
      </c>
      <c r="P30" s="294"/>
    </row>
    <row r="31" spans="1:16" s="2" customFormat="1" ht="15" customHeight="1" x14ac:dyDescent="0.25">
      <c r="A31" s="293"/>
      <c r="B31" s="311"/>
      <c r="C31" s="312"/>
      <c r="D31" s="312"/>
      <c r="E31" s="313"/>
      <c r="F31" s="313"/>
      <c r="G31" s="314"/>
      <c r="H31" s="314"/>
      <c r="I31" s="314"/>
      <c r="J31" s="314"/>
      <c r="K31" s="314"/>
      <c r="L31" s="407"/>
      <c r="M31" s="407"/>
      <c r="N31" s="440"/>
      <c r="O31" s="315"/>
      <c r="P31" s="294"/>
    </row>
    <row r="32" spans="1:16" s="2" customFormat="1" ht="20.100000000000001" customHeight="1" x14ac:dyDescent="0.25">
      <c r="A32" s="293"/>
      <c r="B32" s="451" t="s">
        <v>42</v>
      </c>
      <c r="C32" s="452"/>
      <c r="D32" s="452"/>
      <c r="E32" s="452"/>
      <c r="F32" s="452"/>
      <c r="G32" s="452"/>
      <c r="H32" s="452"/>
      <c r="I32" s="452"/>
      <c r="J32" s="453"/>
      <c r="K32" s="92" t="s">
        <v>43</v>
      </c>
      <c r="L32" s="182">
        <f>SUM(L25:L30)</f>
        <v>1321.04</v>
      </c>
      <c r="M32" s="180">
        <f>SUM(M25:M30)</f>
        <v>143175.31199999998</v>
      </c>
      <c r="N32" s="180">
        <f>SUM(N25:N30)</f>
        <v>18900</v>
      </c>
      <c r="O32" s="403">
        <f>SUM(M32+N32)</f>
        <v>162075.31199999998</v>
      </c>
      <c r="P32" s="294"/>
    </row>
    <row r="33" spans="1:16" ht="15" customHeight="1" x14ac:dyDescent="0.2">
      <c r="A33" s="295"/>
      <c r="B33" s="301"/>
      <c r="C33" s="302"/>
      <c r="D33" s="303"/>
      <c r="E33" s="304"/>
      <c r="F33" s="304"/>
      <c r="G33" s="305"/>
      <c r="H33" s="305"/>
      <c r="I33" s="305"/>
      <c r="J33" s="305"/>
      <c r="K33" s="305"/>
      <c r="L33" s="306"/>
      <c r="M33" s="306"/>
      <c r="N33" s="91"/>
      <c r="O33" s="307"/>
      <c r="P33" s="298"/>
    </row>
    <row r="34" spans="1:16" s="161" customFormat="1" ht="26.1" customHeight="1" x14ac:dyDescent="0.25">
      <c r="A34" s="299"/>
      <c r="B34" s="173">
        <v>3</v>
      </c>
      <c r="C34" s="457" t="s">
        <v>615</v>
      </c>
      <c r="D34" s="457"/>
      <c r="E34" s="450" t="s">
        <v>191</v>
      </c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300"/>
    </row>
    <row r="35" spans="1:16" ht="15" customHeight="1" x14ac:dyDescent="0.2">
      <c r="A35" s="295"/>
      <c r="B35" s="301"/>
      <c r="C35" s="302"/>
      <c r="D35" s="303"/>
      <c r="E35" s="304"/>
      <c r="F35" s="304"/>
      <c r="G35" s="305"/>
      <c r="H35" s="305"/>
      <c r="I35" s="305"/>
      <c r="J35" s="305"/>
      <c r="K35" s="305"/>
      <c r="L35" s="305"/>
      <c r="M35" s="306"/>
      <c r="N35" s="91"/>
      <c r="O35" s="307"/>
      <c r="P35" s="298"/>
    </row>
    <row r="36" spans="1:16" s="2" customFormat="1" ht="30" customHeight="1" x14ac:dyDescent="0.25">
      <c r="A36" s="293"/>
      <c r="B36" s="102">
        <v>1</v>
      </c>
      <c r="C36" s="16" t="s">
        <v>616</v>
      </c>
      <c r="D36" s="15" t="s">
        <v>18</v>
      </c>
      <c r="E36" s="15" t="s">
        <v>610</v>
      </c>
      <c r="F36" s="179">
        <v>6</v>
      </c>
      <c r="G36" s="109">
        <v>4709</v>
      </c>
      <c r="H36" s="109">
        <v>2</v>
      </c>
      <c r="I36" s="109" t="s">
        <v>121</v>
      </c>
      <c r="J36" s="109" t="s">
        <v>30</v>
      </c>
      <c r="K36" s="109" t="s">
        <v>190</v>
      </c>
      <c r="L36" s="29">
        <v>454.48</v>
      </c>
      <c r="M36" s="29">
        <f t="shared" ref="M36:M47" si="1">L36*126</f>
        <v>57264.480000000003</v>
      </c>
      <c r="N36" s="15"/>
      <c r="O36" s="108" t="s">
        <v>20</v>
      </c>
      <c r="P36" s="294"/>
    </row>
    <row r="37" spans="1:16" s="2" customFormat="1" ht="15" x14ac:dyDescent="0.25">
      <c r="A37" s="293"/>
      <c r="B37" s="102">
        <v>2</v>
      </c>
      <c r="C37" s="15" t="s">
        <v>617</v>
      </c>
      <c r="D37" s="15" t="s">
        <v>18</v>
      </c>
      <c r="E37" s="15" t="s">
        <v>610</v>
      </c>
      <c r="F37" s="179">
        <v>6</v>
      </c>
      <c r="G37" s="109">
        <v>4790</v>
      </c>
      <c r="H37" s="109">
        <v>1</v>
      </c>
      <c r="I37" s="109" t="s">
        <v>29</v>
      </c>
      <c r="J37" s="109">
        <v>2</v>
      </c>
      <c r="K37" s="109" t="s">
        <v>46</v>
      </c>
      <c r="L37" s="398">
        <v>614.58000000000004</v>
      </c>
      <c r="M37" s="29">
        <f t="shared" si="1"/>
        <v>77437.08</v>
      </c>
      <c r="N37" s="15"/>
      <c r="O37" s="108" t="s">
        <v>20</v>
      </c>
      <c r="P37" s="294"/>
    </row>
    <row r="38" spans="1:16" s="2" customFormat="1" ht="15" x14ac:dyDescent="0.25">
      <c r="A38" s="293"/>
      <c r="B38" s="102">
        <v>3</v>
      </c>
      <c r="C38" s="15" t="s">
        <v>617</v>
      </c>
      <c r="D38" s="15" t="s">
        <v>18</v>
      </c>
      <c r="E38" s="15" t="s">
        <v>610</v>
      </c>
      <c r="F38" s="179">
        <v>6</v>
      </c>
      <c r="G38" s="109">
        <v>4790</v>
      </c>
      <c r="H38" s="109">
        <v>2</v>
      </c>
      <c r="I38" s="109" t="s">
        <v>29</v>
      </c>
      <c r="J38" s="109">
        <v>2</v>
      </c>
      <c r="K38" s="109" t="s">
        <v>46</v>
      </c>
      <c r="L38" s="398">
        <v>614.58000000000004</v>
      </c>
      <c r="M38" s="29">
        <f t="shared" si="1"/>
        <v>77437.08</v>
      </c>
      <c r="N38" s="15"/>
      <c r="O38" s="108" t="s">
        <v>20</v>
      </c>
      <c r="P38" s="294"/>
    </row>
    <row r="39" spans="1:16" s="2" customFormat="1" ht="15" x14ac:dyDescent="0.25">
      <c r="A39" s="293"/>
      <c r="B39" s="102">
        <v>4</v>
      </c>
      <c r="C39" s="15" t="s">
        <v>617</v>
      </c>
      <c r="D39" s="15" t="s">
        <v>18</v>
      </c>
      <c r="E39" s="15" t="s">
        <v>610</v>
      </c>
      <c r="F39" s="179">
        <v>6</v>
      </c>
      <c r="G39" s="109">
        <v>4790</v>
      </c>
      <c r="H39" s="109">
        <v>3</v>
      </c>
      <c r="I39" s="109" t="s">
        <v>29</v>
      </c>
      <c r="J39" s="109">
        <v>2</v>
      </c>
      <c r="K39" s="109" t="s">
        <v>46</v>
      </c>
      <c r="L39" s="398">
        <v>614.58000000000004</v>
      </c>
      <c r="M39" s="29">
        <f t="shared" si="1"/>
        <v>77437.08</v>
      </c>
      <c r="N39" s="15"/>
      <c r="O39" s="108" t="s">
        <v>20</v>
      </c>
      <c r="P39" s="294"/>
    </row>
    <row r="40" spans="1:16" s="2" customFormat="1" ht="15" x14ac:dyDescent="0.25">
      <c r="A40" s="293"/>
      <c r="B40" s="102">
        <v>5</v>
      </c>
      <c r="C40" s="15" t="s">
        <v>617</v>
      </c>
      <c r="D40" s="15" t="s">
        <v>18</v>
      </c>
      <c r="E40" s="15" t="s">
        <v>610</v>
      </c>
      <c r="F40" s="179">
        <v>6</v>
      </c>
      <c r="G40" s="109">
        <v>4790</v>
      </c>
      <c r="H40" s="109">
        <v>4</v>
      </c>
      <c r="I40" s="109" t="s">
        <v>29</v>
      </c>
      <c r="J40" s="109">
        <v>2</v>
      </c>
      <c r="K40" s="109" t="s">
        <v>512</v>
      </c>
      <c r="L40" s="398">
        <v>469.98</v>
      </c>
      <c r="M40" s="29">
        <f t="shared" si="1"/>
        <v>59217.48</v>
      </c>
      <c r="N40" s="15"/>
      <c r="O40" s="108" t="s">
        <v>20</v>
      </c>
      <c r="P40" s="294"/>
    </row>
    <row r="41" spans="1:16" s="2" customFormat="1" ht="15" x14ac:dyDescent="0.25">
      <c r="A41" s="293"/>
      <c r="B41" s="102">
        <v>6</v>
      </c>
      <c r="C41" s="15" t="s">
        <v>617</v>
      </c>
      <c r="D41" s="15" t="s">
        <v>18</v>
      </c>
      <c r="E41" s="15" t="s">
        <v>610</v>
      </c>
      <c r="F41" s="179">
        <v>6</v>
      </c>
      <c r="G41" s="109">
        <v>4790</v>
      </c>
      <c r="H41" s="109">
        <v>5</v>
      </c>
      <c r="I41" s="109" t="s">
        <v>29</v>
      </c>
      <c r="J41" s="109">
        <v>2</v>
      </c>
      <c r="K41" s="109" t="s">
        <v>512</v>
      </c>
      <c r="L41" s="398">
        <v>469.98</v>
      </c>
      <c r="M41" s="29">
        <f t="shared" si="1"/>
        <v>59217.48</v>
      </c>
      <c r="N41" s="15"/>
      <c r="O41" s="108" t="s">
        <v>20</v>
      </c>
      <c r="P41" s="294"/>
    </row>
    <row r="42" spans="1:16" s="2" customFormat="1" ht="15" x14ac:dyDescent="0.25">
      <c r="A42" s="293"/>
      <c r="B42" s="102">
        <v>7</v>
      </c>
      <c r="C42" s="15" t="s">
        <v>617</v>
      </c>
      <c r="D42" s="15" t="s">
        <v>18</v>
      </c>
      <c r="E42" s="15" t="s">
        <v>610</v>
      </c>
      <c r="F42" s="179">
        <v>6</v>
      </c>
      <c r="G42" s="109">
        <v>4790</v>
      </c>
      <c r="H42" s="109">
        <v>6</v>
      </c>
      <c r="I42" s="109" t="s">
        <v>29</v>
      </c>
      <c r="J42" s="109">
        <v>2</v>
      </c>
      <c r="K42" s="109" t="s">
        <v>512</v>
      </c>
      <c r="L42" s="398">
        <v>469.98</v>
      </c>
      <c r="M42" s="29">
        <f t="shared" si="1"/>
        <v>59217.48</v>
      </c>
      <c r="N42" s="15"/>
      <c r="O42" s="108" t="s">
        <v>20</v>
      </c>
      <c r="P42" s="294"/>
    </row>
    <row r="43" spans="1:16" s="2" customFormat="1" ht="15" x14ac:dyDescent="0.25">
      <c r="A43" s="293"/>
      <c r="B43" s="102">
        <v>8</v>
      </c>
      <c r="C43" s="15" t="s">
        <v>617</v>
      </c>
      <c r="D43" s="15" t="s">
        <v>18</v>
      </c>
      <c r="E43" s="15" t="s">
        <v>610</v>
      </c>
      <c r="F43" s="179">
        <v>6</v>
      </c>
      <c r="G43" s="109">
        <v>4790</v>
      </c>
      <c r="H43" s="109">
        <v>7</v>
      </c>
      <c r="I43" s="109" t="s">
        <v>29</v>
      </c>
      <c r="J43" s="109">
        <v>2</v>
      </c>
      <c r="K43" s="109" t="s">
        <v>618</v>
      </c>
      <c r="L43" s="398">
        <v>1409.93</v>
      </c>
      <c r="M43" s="29">
        <f t="shared" si="1"/>
        <v>177651.18000000002</v>
      </c>
      <c r="N43" s="15"/>
      <c r="O43" s="108" t="s">
        <v>20</v>
      </c>
      <c r="P43" s="294"/>
    </row>
    <row r="44" spans="1:16" s="2" customFormat="1" ht="15" x14ac:dyDescent="0.25">
      <c r="A44" s="293"/>
      <c r="B44" s="102">
        <v>9</v>
      </c>
      <c r="C44" s="15" t="s">
        <v>617</v>
      </c>
      <c r="D44" s="15" t="s">
        <v>18</v>
      </c>
      <c r="E44" s="15" t="s">
        <v>610</v>
      </c>
      <c r="F44" s="179">
        <v>6</v>
      </c>
      <c r="G44" s="109">
        <v>4790</v>
      </c>
      <c r="H44" s="109">
        <v>8</v>
      </c>
      <c r="I44" s="109" t="s">
        <v>87</v>
      </c>
      <c r="J44" s="109" t="s">
        <v>30</v>
      </c>
      <c r="K44" s="109" t="s">
        <v>619</v>
      </c>
      <c r="L44" s="398">
        <v>27.89</v>
      </c>
      <c r="M44" s="29">
        <f t="shared" si="1"/>
        <v>3514.14</v>
      </c>
      <c r="N44" s="15"/>
      <c r="O44" s="108" t="s">
        <v>20</v>
      </c>
      <c r="P44" s="294"/>
    </row>
    <row r="45" spans="1:16" s="2" customFormat="1" ht="15" x14ac:dyDescent="0.25">
      <c r="A45" s="293"/>
      <c r="B45" s="102">
        <v>10</v>
      </c>
      <c r="C45" s="15" t="s">
        <v>617</v>
      </c>
      <c r="D45" s="15" t="s">
        <v>18</v>
      </c>
      <c r="E45" s="15" t="s">
        <v>610</v>
      </c>
      <c r="F45" s="179">
        <v>6</v>
      </c>
      <c r="G45" s="109">
        <v>4791</v>
      </c>
      <c r="H45" s="109">
        <v>1</v>
      </c>
      <c r="I45" s="109" t="s">
        <v>29</v>
      </c>
      <c r="J45" s="109">
        <v>2</v>
      </c>
      <c r="K45" s="109" t="s">
        <v>126</v>
      </c>
      <c r="L45" s="398">
        <v>903.8</v>
      </c>
      <c r="M45" s="29">
        <f t="shared" si="1"/>
        <v>113878.79999999999</v>
      </c>
      <c r="N45" s="15"/>
      <c r="O45" s="108" t="s">
        <v>20</v>
      </c>
      <c r="P45" s="294"/>
    </row>
    <row r="46" spans="1:16" s="2" customFormat="1" ht="15" x14ac:dyDescent="0.25">
      <c r="A46" s="293"/>
      <c r="B46" s="102">
        <v>11</v>
      </c>
      <c r="C46" s="15" t="s">
        <v>617</v>
      </c>
      <c r="D46" s="15" t="s">
        <v>18</v>
      </c>
      <c r="E46" s="15" t="s">
        <v>610</v>
      </c>
      <c r="F46" s="179">
        <v>6</v>
      </c>
      <c r="G46" s="109">
        <v>4791</v>
      </c>
      <c r="H46" s="109">
        <v>2</v>
      </c>
      <c r="I46" s="109" t="s">
        <v>29</v>
      </c>
      <c r="J46" s="109">
        <v>2</v>
      </c>
      <c r="K46" s="109" t="s">
        <v>126</v>
      </c>
      <c r="L46" s="398">
        <v>903.8</v>
      </c>
      <c r="M46" s="29">
        <f t="shared" si="1"/>
        <v>113878.79999999999</v>
      </c>
      <c r="N46" s="15"/>
      <c r="O46" s="108" t="s">
        <v>20</v>
      </c>
      <c r="P46" s="294"/>
    </row>
    <row r="47" spans="1:16" s="2" customFormat="1" ht="15" x14ac:dyDescent="0.25">
      <c r="A47" s="293"/>
      <c r="B47" s="102">
        <v>12</v>
      </c>
      <c r="C47" s="15" t="s">
        <v>617</v>
      </c>
      <c r="D47" s="15" t="s">
        <v>18</v>
      </c>
      <c r="E47" s="15" t="s">
        <v>610</v>
      </c>
      <c r="F47" s="179">
        <v>6</v>
      </c>
      <c r="G47" s="109">
        <v>4791</v>
      </c>
      <c r="H47" s="109">
        <v>3</v>
      </c>
      <c r="I47" s="109" t="s">
        <v>29</v>
      </c>
      <c r="J47" s="109">
        <v>2</v>
      </c>
      <c r="K47" s="109" t="s">
        <v>126</v>
      </c>
      <c r="L47" s="398">
        <v>903.8</v>
      </c>
      <c r="M47" s="29">
        <f t="shared" si="1"/>
        <v>113878.79999999999</v>
      </c>
      <c r="N47" s="15"/>
      <c r="O47" s="108" t="s">
        <v>20</v>
      </c>
      <c r="P47" s="294"/>
    </row>
    <row r="48" spans="1:16" s="2" customFormat="1" ht="15" x14ac:dyDescent="0.25">
      <c r="A48" s="293"/>
      <c r="B48" s="461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294"/>
    </row>
    <row r="49" spans="1:16" s="2" customFormat="1" ht="20.100000000000001" customHeight="1" x14ac:dyDescent="0.25">
      <c r="A49" s="293"/>
      <c r="B49" s="451" t="s">
        <v>42</v>
      </c>
      <c r="C49" s="452"/>
      <c r="D49" s="452"/>
      <c r="E49" s="452"/>
      <c r="F49" s="452"/>
      <c r="G49" s="452"/>
      <c r="H49" s="452"/>
      <c r="I49" s="452"/>
      <c r="J49" s="453"/>
      <c r="K49" s="92" t="s">
        <v>43</v>
      </c>
      <c r="L49" s="182">
        <f>SUM(L36:L47)</f>
        <v>7857.380000000001</v>
      </c>
      <c r="M49" s="180">
        <f>SUM(M36:M47)</f>
        <v>990029.88000000012</v>
      </c>
      <c r="N49" s="180"/>
      <c r="O49" s="403">
        <f>SUM(M49)</f>
        <v>990029.88000000012</v>
      </c>
      <c r="P49" s="294"/>
    </row>
    <row r="50" spans="1:16" x14ac:dyDescent="0.2">
      <c r="A50" s="295"/>
      <c r="B50" s="296"/>
      <c r="C50" s="297"/>
      <c r="D50" s="297"/>
      <c r="E50" s="296"/>
      <c r="F50" s="296"/>
      <c r="G50" s="296"/>
      <c r="H50" s="296"/>
      <c r="I50" s="296"/>
      <c r="J50" s="308"/>
      <c r="K50" s="308"/>
      <c r="L50" s="308"/>
      <c r="M50" s="309"/>
      <c r="N50" s="309"/>
      <c r="O50" s="296"/>
      <c r="P50" s="298"/>
    </row>
    <row r="51" spans="1:16" s="161" customFormat="1" ht="26.1" customHeight="1" x14ac:dyDescent="0.25">
      <c r="A51" s="299"/>
      <c r="B51" s="173">
        <v>4</v>
      </c>
      <c r="C51" s="449" t="s">
        <v>620</v>
      </c>
      <c r="D51" s="449"/>
      <c r="E51" s="450" t="s">
        <v>191</v>
      </c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300"/>
    </row>
    <row r="52" spans="1:16" ht="15" customHeight="1" x14ac:dyDescent="0.2">
      <c r="A52" s="295"/>
      <c r="B52" s="296"/>
      <c r="C52" s="297"/>
      <c r="D52" s="297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8"/>
    </row>
    <row r="53" spans="1:16" s="2" customFormat="1" ht="36" customHeight="1" x14ac:dyDescent="0.25">
      <c r="A53" s="293"/>
      <c r="B53" s="99">
        <v>1</v>
      </c>
      <c r="C53" s="100" t="s">
        <v>621</v>
      </c>
      <c r="D53" s="109" t="s">
        <v>18</v>
      </c>
      <c r="E53" s="100" t="s">
        <v>768</v>
      </c>
      <c r="F53" s="107">
        <v>47</v>
      </c>
      <c r="G53" s="107">
        <v>452</v>
      </c>
      <c r="H53" s="107">
        <v>15</v>
      </c>
      <c r="I53" s="109" t="s">
        <v>29</v>
      </c>
      <c r="J53" s="109">
        <v>3</v>
      </c>
      <c r="K53" s="109" t="s">
        <v>622</v>
      </c>
      <c r="L53" s="398">
        <v>1480.94</v>
      </c>
      <c r="M53" s="398">
        <f>L53*126</f>
        <v>186598.44</v>
      </c>
      <c r="N53" s="15"/>
      <c r="O53" s="104" t="s">
        <v>625</v>
      </c>
      <c r="P53" s="294"/>
    </row>
    <row r="54" spans="1:16" s="2" customFormat="1" ht="24.95" customHeight="1" x14ac:dyDescent="0.25">
      <c r="A54" s="293"/>
      <c r="B54" s="99">
        <v>2</v>
      </c>
      <c r="C54" s="100" t="s">
        <v>623</v>
      </c>
      <c r="D54" s="109" t="s">
        <v>18</v>
      </c>
      <c r="E54" s="15" t="s">
        <v>610</v>
      </c>
      <c r="F54" s="107">
        <v>84</v>
      </c>
      <c r="G54" s="107">
        <v>1117</v>
      </c>
      <c r="H54" s="107"/>
      <c r="I54" s="15" t="s">
        <v>136</v>
      </c>
      <c r="J54" s="15">
        <v>2</v>
      </c>
      <c r="K54" s="15" t="s">
        <v>624</v>
      </c>
      <c r="L54" s="29">
        <v>513.15</v>
      </c>
      <c r="M54" s="29">
        <f>L54*42.84</f>
        <v>21983.346000000001</v>
      </c>
      <c r="N54" s="15"/>
      <c r="O54" s="104" t="s">
        <v>625</v>
      </c>
      <c r="P54" s="294"/>
    </row>
    <row r="55" spans="1:16" s="2" customFormat="1" ht="24.95" customHeight="1" x14ac:dyDescent="0.25">
      <c r="A55" s="293"/>
      <c r="B55" s="99">
        <v>3</v>
      </c>
      <c r="C55" s="100" t="s">
        <v>623</v>
      </c>
      <c r="D55" s="109" t="s">
        <v>18</v>
      </c>
      <c r="E55" s="16" t="s">
        <v>769</v>
      </c>
      <c r="F55" s="107">
        <v>90</v>
      </c>
      <c r="G55" s="107">
        <v>1112</v>
      </c>
      <c r="H55" s="21">
        <v>3</v>
      </c>
      <c r="I55" s="109" t="s">
        <v>154</v>
      </c>
      <c r="J55" s="15"/>
      <c r="K55" s="109"/>
      <c r="L55" s="29"/>
      <c r="M55" s="29"/>
      <c r="N55" s="15"/>
      <c r="O55" s="108" t="s">
        <v>20</v>
      </c>
      <c r="P55" s="294"/>
    </row>
    <row r="56" spans="1:16" s="2" customFormat="1" ht="24.95" customHeight="1" x14ac:dyDescent="0.25">
      <c r="A56" s="293"/>
      <c r="B56" s="99">
        <v>4</v>
      </c>
      <c r="C56" s="100" t="s">
        <v>623</v>
      </c>
      <c r="D56" s="109" t="s">
        <v>18</v>
      </c>
      <c r="E56" s="16" t="s">
        <v>769</v>
      </c>
      <c r="F56" s="107">
        <v>90</v>
      </c>
      <c r="G56" s="107">
        <v>1112</v>
      </c>
      <c r="H56" s="21">
        <v>4</v>
      </c>
      <c r="I56" s="109" t="s">
        <v>49</v>
      </c>
      <c r="J56" s="15"/>
      <c r="K56" s="109" t="s">
        <v>626</v>
      </c>
      <c r="L56" s="29">
        <v>23.14</v>
      </c>
      <c r="M56" s="398">
        <f>L56*126</f>
        <v>2915.64</v>
      </c>
      <c r="N56" s="15"/>
      <c r="O56" s="108" t="s">
        <v>20</v>
      </c>
      <c r="P56" s="294"/>
    </row>
    <row r="57" spans="1:16" s="2" customFormat="1" ht="15" x14ac:dyDescent="0.25">
      <c r="A57" s="293"/>
      <c r="B57" s="316"/>
      <c r="C57" s="317"/>
      <c r="D57" s="317"/>
      <c r="E57" s="313"/>
      <c r="F57" s="318"/>
      <c r="G57" s="316"/>
      <c r="H57" s="316"/>
      <c r="I57" s="319"/>
      <c r="J57" s="319"/>
      <c r="K57" s="319"/>
      <c r="L57" s="401"/>
      <c r="M57" s="399"/>
      <c r="N57" s="320"/>
      <c r="O57" s="315"/>
      <c r="P57" s="294"/>
    </row>
    <row r="58" spans="1:16" s="2" customFormat="1" ht="20.100000000000001" customHeight="1" x14ac:dyDescent="0.25">
      <c r="A58" s="293"/>
      <c r="B58" s="451" t="s">
        <v>42</v>
      </c>
      <c r="C58" s="452"/>
      <c r="D58" s="452"/>
      <c r="E58" s="452"/>
      <c r="F58" s="452"/>
      <c r="G58" s="452"/>
      <c r="H58" s="452"/>
      <c r="I58" s="452"/>
      <c r="J58" s="453"/>
      <c r="K58" s="92" t="s">
        <v>43</v>
      </c>
      <c r="L58" s="182">
        <f>SUM(L53:L56)</f>
        <v>2017.2300000000002</v>
      </c>
      <c r="M58" s="180">
        <f>SUM(M53:M56)</f>
        <v>211497.42600000001</v>
      </c>
      <c r="N58" s="177"/>
      <c r="O58" s="403">
        <f>SUM(M58)</f>
        <v>211497.42600000001</v>
      </c>
      <c r="P58" s="294"/>
    </row>
    <row r="59" spans="1:16" x14ac:dyDescent="0.2">
      <c r="A59" s="295"/>
      <c r="B59" s="321"/>
      <c r="C59" s="322"/>
      <c r="D59" s="323"/>
      <c r="E59" s="324"/>
      <c r="F59" s="325"/>
      <c r="G59" s="326"/>
      <c r="H59" s="326"/>
      <c r="I59" s="327"/>
      <c r="J59" s="325"/>
      <c r="K59" s="325"/>
      <c r="L59" s="325"/>
      <c r="M59" s="325"/>
      <c r="N59" s="325"/>
      <c r="O59" s="307"/>
      <c r="P59" s="298"/>
    </row>
    <row r="60" spans="1:16" s="161" customFormat="1" ht="26.1" customHeight="1" x14ac:dyDescent="0.25">
      <c r="A60" s="299"/>
      <c r="B60" s="173">
        <v>5</v>
      </c>
      <c r="C60" s="449" t="s">
        <v>627</v>
      </c>
      <c r="D60" s="449"/>
      <c r="E60" s="450" t="s">
        <v>191</v>
      </c>
      <c r="F60" s="450"/>
      <c r="G60" s="450"/>
      <c r="H60" s="450"/>
      <c r="I60" s="450"/>
      <c r="J60" s="450"/>
      <c r="K60" s="450"/>
      <c r="L60" s="450"/>
      <c r="M60" s="450"/>
      <c r="N60" s="450"/>
      <c r="O60" s="450"/>
      <c r="P60" s="300"/>
    </row>
    <row r="61" spans="1:16" ht="15" customHeight="1" x14ac:dyDescent="0.2">
      <c r="A61" s="295"/>
      <c r="B61" s="301"/>
      <c r="C61" s="302"/>
      <c r="D61" s="303"/>
      <c r="E61" s="304"/>
      <c r="F61" s="304"/>
      <c r="G61" s="305"/>
      <c r="H61" s="305"/>
      <c r="I61" s="305"/>
      <c r="J61" s="305"/>
      <c r="K61" s="305"/>
      <c r="L61" s="305"/>
      <c r="M61" s="306"/>
      <c r="N61" s="91"/>
      <c r="O61" s="307"/>
      <c r="P61" s="298"/>
    </row>
    <row r="62" spans="1:16" s="2" customFormat="1" ht="24.95" customHeight="1" x14ac:dyDescent="0.25">
      <c r="A62" s="293"/>
      <c r="B62" s="112">
        <v>1</v>
      </c>
      <c r="C62" s="15" t="s">
        <v>628</v>
      </c>
      <c r="D62" s="15" t="s">
        <v>18</v>
      </c>
      <c r="E62" s="15" t="s">
        <v>57</v>
      </c>
      <c r="F62" s="179">
        <v>27</v>
      </c>
      <c r="G62" s="109">
        <v>1123</v>
      </c>
      <c r="H62" s="15"/>
      <c r="I62" s="109" t="s">
        <v>24</v>
      </c>
      <c r="J62" s="15">
        <v>1</v>
      </c>
      <c r="K62" s="109" t="s">
        <v>102</v>
      </c>
      <c r="L62" s="398">
        <v>206.58</v>
      </c>
      <c r="M62" s="398">
        <f t="shared" ref="M62:M68" si="2">L62*126</f>
        <v>26029.08</v>
      </c>
      <c r="N62" s="15"/>
      <c r="O62" s="108" t="s">
        <v>20</v>
      </c>
      <c r="P62" s="294"/>
    </row>
    <row r="63" spans="1:16" s="2" customFormat="1" ht="24.95" customHeight="1" x14ac:dyDescent="0.25">
      <c r="A63" s="293"/>
      <c r="B63" s="112">
        <v>2</v>
      </c>
      <c r="C63" s="15" t="s">
        <v>628</v>
      </c>
      <c r="D63" s="15" t="s">
        <v>18</v>
      </c>
      <c r="E63" s="15" t="s">
        <v>57</v>
      </c>
      <c r="F63" s="179">
        <v>27</v>
      </c>
      <c r="G63" s="109">
        <v>1237</v>
      </c>
      <c r="H63" s="15">
        <v>4</v>
      </c>
      <c r="I63" s="109" t="s">
        <v>104</v>
      </c>
      <c r="J63" s="15"/>
      <c r="K63" s="109" t="s">
        <v>629</v>
      </c>
      <c r="L63" s="398"/>
      <c r="M63" s="398">
        <f t="shared" si="2"/>
        <v>0</v>
      </c>
      <c r="N63" s="15"/>
      <c r="O63" s="108" t="s">
        <v>20</v>
      </c>
      <c r="P63" s="294"/>
    </row>
    <row r="64" spans="1:16" s="2" customFormat="1" ht="24.95" customHeight="1" x14ac:dyDescent="0.25">
      <c r="A64" s="293"/>
      <c r="B64" s="112">
        <v>3</v>
      </c>
      <c r="C64" s="15" t="s">
        <v>630</v>
      </c>
      <c r="D64" s="15" t="s">
        <v>18</v>
      </c>
      <c r="E64" s="15" t="s">
        <v>57</v>
      </c>
      <c r="F64" s="179">
        <v>31</v>
      </c>
      <c r="G64" s="109">
        <v>4432</v>
      </c>
      <c r="H64" s="15">
        <v>1</v>
      </c>
      <c r="I64" s="109" t="s">
        <v>303</v>
      </c>
      <c r="J64" s="15" t="s">
        <v>30</v>
      </c>
      <c r="K64" s="109" t="s">
        <v>120</v>
      </c>
      <c r="L64" s="398">
        <v>449.32</v>
      </c>
      <c r="M64" s="398">
        <f t="shared" si="2"/>
        <v>56614.32</v>
      </c>
      <c r="N64" s="16"/>
      <c r="O64" s="108" t="s">
        <v>20</v>
      </c>
      <c r="P64" s="294"/>
    </row>
    <row r="65" spans="1:16" s="2" customFormat="1" ht="24.95" customHeight="1" x14ac:dyDescent="0.25">
      <c r="A65" s="293"/>
      <c r="B65" s="112">
        <v>4</v>
      </c>
      <c r="C65" s="15" t="s">
        <v>630</v>
      </c>
      <c r="D65" s="15" t="s">
        <v>18</v>
      </c>
      <c r="E65" s="15" t="s">
        <v>57</v>
      </c>
      <c r="F65" s="179">
        <v>31</v>
      </c>
      <c r="G65" s="109">
        <v>4432</v>
      </c>
      <c r="H65" s="15">
        <v>2</v>
      </c>
      <c r="I65" s="109" t="s">
        <v>83</v>
      </c>
      <c r="J65" s="15">
        <v>2</v>
      </c>
      <c r="K65" s="109" t="s">
        <v>631</v>
      </c>
      <c r="L65" s="398">
        <v>55.78</v>
      </c>
      <c r="M65" s="398">
        <f t="shared" si="2"/>
        <v>7028.28</v>
      </c>
      <c r="N65" s="16"/>
      <c r="O65" s="108" t="s">
        <v>20</v>
      </c>
      <c r="P65" s="294"/>
    </row>
    <row r="66" spans="1:16" s="2" customFormat="1" ht="24.95" customHeight="1" x14ac:dyDescent="0.25">
      <c r="A66" s="293"/>
      <c r="B66" s="112">
        <v>5</v>
      </c>
      <c r="C66" s="15" t="s">
        <v>630</v>
      </c>
      <c r="D66" s="15" t="s">
        <v>18</v>
      </c>
      <c r="E66" s="15" t="s">
        <v>57</v>
      </c>
      <c r="F66" s="179">
        <v>31</v>
      </c>
      <c r="G66" s="109">
        <v>4432</v>
      </c>
      <c r="H66" s="15">
        <v>3</v>
      </c>
      <c r="I66" s="109" t="s">
        <v>174</v>
      </c>
      <c r="J66" s="15">
        <v>2</v>
      </c>
      <c r="K66" s="109" t="s">
        <v>228</v>
      </c>
      <c r="L66" s="398">
        <v>84.4</v>
      </c>
      <c r="M66" s="398">
        <f t="shared" si="2"/>
        <v>10634.400000000001</v>
      </c>
      <c r="N66" s="16"/>
      <c r="O66" s="108" t="s">
        <v>20</v>
      </c>
      <c r="P66" s="294"/>
    </row>
    <row r="67" spans="1:16" s="2" customFormat="1" ht="24.95" customHeight="1" x14ac:dyDescent="0.25">
      <c r="A67" s="293"/>
      <c r="B67" s="112">
        <v>6</v>
      </c>
      <c r="C67" s="15" t="s">
        <v>630</v>
      </c>
      <c r="D67" s="15" t="s">
        <v>18</v>
      </c>
      <c r="E67" s="15" t="s">
        <v>57</v>
      </c>
      <c r="F67" s="179">
        <v>31</v>
      </c>
      <c r="G67" s="109">
        <v>4432</v>
      </c>
      <c r="H67" s="15">
        <v>4</v>
      </c>
      <c r="I67" s="109" t="s">
        <v>70</v>
      </c>
      <c r="J67" s="15">
        <v>2</v>
      </c>
      <c r="K67" s="109" t="s">
        <v>92</v>
      </c>
      <c r="L67" s="398">
        <v>121.37</v>
      </c>
      <c r="M67" s="398">
        <f t="shared" si="2"/>
        <v>15292.62</v>
      </c>
      <c r="N67" s="16"/>
      <c r="O67" s="108" t="s">
        <v>20</v>
      </c>
      <c r="P67" s="294"/>
    </row>
    <row r="68" spans="1:16" s="2" customFormat="1" ht="24.95" customHeight="1" x14ac:dyDescent="0.25">
      <c r="A68" s="293"/>
      <c r="B68" s="112">
        <v>7</v>
      </c>
      <c r="C68" s="15" t="s">
        <v>630</v>
      </c>
      <c r="D68" s="15" t="s">
        <v>18</v>
      </c>
      <c r="E68" s="15" t="s">
        <v>57</v>
      </c>
      <c r="F68" s="179">
        <v>31</v>
      </c>
      <c r="G68" s="109">
        <v>4432</v>
      </c>
      <c r="H68" s="15">
        <v>5</v>
      </c>
      <c r="I68" s="109" t="s">
        <v>24</v>
      </c>
      <c r="J68" s="15">
        <v>2</v>
      </c>
      <c r="K68" s="109" t="s">
        <v>92</v>
      </c>
      <c r="L68" s="398">
        <v>121.37</v>
      </c>
      <c r="M68" s="398">
        <f t="shared" si="2"/>
        <v>15292.62</v>
      </c>
      <c r="N68" s="157"/>
      <c r="O68" s="108" t="s">
        <v>20</v>
      </c>
      <c r="P68" s="294"/>
    </row>
    <row r="69" spans="1:16" s="2" customFormat="1" ht="15" x14ac:dyDescent="0.25">
      <c r="A69" s="293"/>
      <c r="B69" s="319"/>
      <c r="C69" s="317"/>
      <c r="D69" s="317"/>
      <c r="E69" s="313"/>
      <c r="F69" s="313"/>
      <c r="G69" s="316"/>
      <c r="H69" s="316"/>
      <c r="I69" s="314"/>
      <c r="J69" s="316"/>
      <c r="K69" s="316"/>
      <c r="L69" s="441"/>
      <c r="M69" s="441"/>
      <c r="N69" s="183"/>
      <c r="O69" s="315"/>
      <c r="P69" s="294"/>
    </row>
    <row r="70" spans="1:16" s="2" customFormat="1" ht="20.100000000000001" customHeight="1" x14ac:dyDescent="0.25">
      <c r="A70" s="293"/>
      <c r="B70" s="451" t="s">
        <v>42</v>
      </c>
      <c r="C70" s="452"/>
      <c r="D70" s="452"/>
      <c r="E70" s="452"/>
      <c r="F70" s="452"/>
      <c r="G70" s="452"/>
      <c r="H70" s="452"/>
      <c r="I70" s="452"/>
      <c r="J70" s="453"/>
      <c r="K70" s="92" t="s">
        <v>43</v>
      </c>
      <c r="L70" s="182">
        <f>SUM(L62:L68)</f>
        <v>1038.82</v>
      </c>
      <c r="M70" s="180">
        <f>SUM(M62:M68)</f>
        <v>130891.31999999998</v>
      </c>
      <c r="N70" s="181"/>
      <c r="O70" s="403">
        <f>SUM(M70)</f>
        <v>130891.31999999998</v>
      </c>
      <c r="P70" s="294"/>
    </row>
    <row r="71" spans="1:16" x14ac:dyDescent="0.2">
      <c r="A71" s="295"/>
      <c r="B71" s="327"/>
      <c r="C71" s="322"/>
      <c r="D71" s="322"/>
      <c r="E71" s="328"/>
      <c r="F71" s="328"/>
      <c r="G71" s="321"/>
      <c r="H71" s="321"/>
      <c r="I71" s="329"/>
      <c r="J71" s="321"/>
      <c r="K71" s="321"/>
      <c r="L71" s="328"/>
      <c r="M71" s="330"/>
      <c r="N71" s="93"/>
      <c r="O71" s="307"/>
      <c r="P71" s="298"/>
    </row>
    <row r="72" spans="1:16" s="161" customFormat="1" ht="26.1" customHeight="1" x14ac:dyDescent="0.25">
      <c r="A72" s="299"/>
      <c r="B72" s="173">
        <v>6</v>
      </c>
      <c r="C72" s="449" t="s">
        <v>632</v>
      </c>
      <c r="D72" s="449"/>
      <c r="E72" s="450" t="s">
        <v>191</v>
      </c>
      <c r="F72" s="450"/>
      <c r="G72" s="450"/>
      <c r="H72" s="450"/>
      <c r="I72" s="450"/>
      <c r="J72" s="450"/>
      <c r="K72" s="450"/>
      <c r="L72" s="450"/>
      <c r="M72" s="450"/>
      <c r="N72" s="450"/>
      <c r="O72" s="450"/>
      <c r="P72" s="300"/>
    </row>
    <row r="73" spans="1:16" ht="15" customHeight="1" x14ac:dyDescent="0.2">
      <c r="A73" s="295"/>
      <c r="B73" s="301"/>
      <c r="C73" s="302"/>
      <c r="D73" s="303"/>
      <c r="E73" s="304"/>
      <c r="F73" s="304"/>
      <c r="G73" s="305"/>
      <c r="H73" s="305"/>
      <c r="I73" s="305"/>
      <c r="J73" s="305"/>
      <c r="K73" s="305"/>
      <c r="L73" s="305"/>
      <c r="M73" s="306"/>
      <c r="N73" s="91"/>
      <c r="O73" s="307"/>
      <c r="P73" s="298"/>
    </row>
    <row r="74" spans="1:16" s="66" customFormat="1" ht="31.5" customHeight="1" x14ac:dyDescent="0.25">
      <c r="A74" s="331"/>
      <c r="B74" s="112">
        <v>1</v>
      </c>
      <c r="C74" s="16" t="s">
        <v>633</v>
      </c>
      <c r="D74" s="15" t="s">
        <v>18</v>
      </c>
      <c r="E74" s="15" t="s">
        <v>57</v>
      </c>
      <c r="F74" s="169">
        <v>47</v>
      </c>
      <c r="G74" s="15">
        <v>946</v>
      </c>
      <c r="H74" s="15"/>
      <c r="I74" s="109" t="s">
        <v>104</v>
      </c>
      <c r="J74" s="15"/>
      <c r="K74" s="15"/>
      <c r="L74" s="390"/>
      <c r="M74" s="398">
        <f>L74*126</f>
        <v>0</v>
      </c>
      <c r="N74" s="398"/>
      <c r="O74" s="115" t="s">
        <v>20</v>
      </c>
      <c r="P74" s="332"/>
    </row>
    <row r="75" spans="1:16" s="66" customFormat="1" ht="45.75" customHeight="1" x14ac:dyDescent="0.25">
      <c r="A75" s="331"/>
      <c r="B75" s="112">
        <v>2</v>
      </c>
      <c r="C75" s="16" t="s">
        <v>633</v>
      </c>
      <c r="D75" s="15" t="s">
        <v>18</v>
      </c>
      <c r="E75" s="15" t="s">
        <v>57</v>
      </c>
      <c r="F75" s="169">
        <v>47</v>
      </c>
      <c r="G75" s="15">
        <v>1007</v>
      </c>
      <c r="H75" s="15"/>
      <c r="I75" s="109" t="s">
        <v>104</v>
      </c>
      <c r="J75" s="15"/>
      <c r="K75" s="15"/>
      <c r="L75" s="390"/>
      <c r="M75" s="398">
        <f>L75*126</f>
        <v>0</v>
      </c>
      <c r="N75" s="398"/>
      <c r="O75" s="115" t="s">
        <v>20</v>
      </c>
      <c r="P75" s="332"/>
    </row>
    <row r="76" spans="1:16" s="66" customFormat="1" ht="54" customHeight="1" x14ac:dyDescent="0.25">
      <c r="A76" s="331"/>
      <c r="B76" s="112">
        <v>3</v>
      </c>
      <c r="C76" s="16" t="s">
        <v>633</v>
      </c>
      <c r="D76" s="15" t="s">
        <v>18</v>
      </c>
      <c r="E76" s="15" t="s">
        <v>57</v>
      </c>
      <c r="F76" s="169">
        <v>47</v>
      </c>
      <c r="G76" s="15">
        <v>1008</v>
      </c>
      <c r="H76" s="15"/>
      <c r="I76" s="109" t="s">
        <v>104</v>
      </c>
      <c r="J76" s="15"/>
      <c r="K76" s="15"/>
      <c r="L76" s="390"/>
      <c r="M76" s="398">
        <f>L76*126</f>
        <v>0</v>
      </c>
      <c r="N76" s="398"/>
      <c r="O76" s="115" t="s">
        <v>20</v>
      </c>
      <c r="P76" s="332"/>
    </row>
    <row r="77" spans="1:16" s="66" customFormat="1" ht="51" customHeight="1" x14ac:dyDescent="0.25">
      <c r="A77" s="331"/>
      <c r="B77" s="112">
        <v>4</v>
      </c>
      <c r="C77" s="16" t="s">
        <v>634</v>
      </c>
      <c r="D77" s="15" t="s">
        <v>18</v>
      </c>
      <c r="E77" s="16" t="s">
        <v>636</v>
      </c>
      <c r="F77" s="169" t="s">
        <v>637</v>
      </c>
      <c r="G77" s="16" t="s">
        <v>638</v>
      </c>
      <c r="H77" s="15">
        <v>1</v>
      </c>
      <c r="I77" s="109" t="s">
        <v>635</v>
      </c>
      <c r="J77" s="15"/>
      <c r="K77" s="15"/>
      <c r="L77" s="390">
        <v>48100</v>
      </c>
      <c r="M77" s="398"/>
      <c r="N77" s="29">
        <f>L77*63</f>
        <v>3030300</v>
      </c>
      <c r="O77" s="115" t="s">
        <v>20</v>
      </c>
      <c r="P77" s="332"/>
    </row>
    <row r="78" spans="1:16" s="66" customFormat="1" ht="39.75" customHeight="1" x14ac:dyDescent="0.25">
      <c r="A78" s="331"/>
      <c r="B78" s="112">
        <v>5</v>
      </c>
      <c r="C78" s="16" t="s">
        <v>639</v>
      </c>
      <c r="D78" s="15" t="s">
        <v>18</v>
      </c>
      <c r="E78" s="15" t="s">
        <v>227</v>
      </c>
      <c r="F78" s="169">
        <v>84</v>
      </c>
      <c r="G78" s="15">
        <v>270</v>
      </c>
      <c r="H78" s="15"/>
      <c r="I78" s="109" t="s">
        <v>391</v>
      </c>
      <c r="J78" s="15"/>
      <c r="K78" s="15"/>
      <c r="L78" s="390"/>
      <c r="M78" s="398">
        <f>L78*126</f>
        <v>0</v>
      </c>
      <c r="N78" s="398"/>
      <c r="O78" s="115" t="s">
        <v>20</v>
      </c>
      <c r="P78" s="332"/>
    </row>
    <row r="79" spans="1:16" s="66" customFormat="1" ht="15" x14ac:dyDescent="0.25">
      <c r="A79" s="331"/>
      <c r="B79" s="319"/>
      <c r="C79" s="333"/>
      <c r="D79" s="333"/>
      <c r="E79" s="316"/>
      <c r="F79" s="316"/>
      <c r="G79" s="319"/>
      <c r="H79" s="319"/>
      <c r="I79" s="319"/>
      <c r="J79" s="319"/>
      <c r="K79" s="319"/>
      <c r="L79" s="399"/>
      <c r="M79" s="401"/>
      <c r="N79" s="401"/>
      <c r="O79" s="334"/>
      <c r="P79" s="332"/>
    </row>
    <row r="80" spans="1:16" s="66" customFormat="1" ht="20.100000000000001" customHeight="1" x14ac:dyDescent="0.25">
      <c r="A80" s="331"/>
      <c r="B80" s="451" t="s">
        <v>42</v>
      </c>
      <c r="C80" s="452"/>
      <c r="D80" s="452"/>
      <c r="E80" s="452"/>
      <c r="F80" s="452"/>
      <c r="G80" s="452"/>
      <c r="H80" s="452"/>
      <c r="I80" s="452"/>
      <c r="J80" s="453"/>
      <c r="K80" s="92" t="s">
        <v>43</v>
      </c>
      <c r="L80" s="182">
        <f>SUM(L74:L78)</f>
        <v>48100</v>
      </c>
      <c r="M80" s="189">
        <f>SUM(M74:M78)</f>
        <v>0</v>
      </c>
      <c r="N80" s="189">
        <f>SUM(N74:N78)</f>
        <v>3030300</v>
      </c>
      <c r="O80" s="191">
        <f>SUM(M80+N80)</f>
        <v>3030300</v>
      </c>
      <c r="P80" s="332"/>
    </row>
    <row r="81" spans="1:16" x14ac:dyDescent="0.2">
      <c r="A81" s="295"/>
      <c r="B81" s="335"/>
      <c r="C81" s="297"/>
      <c r="D81" s="297"/>
      <c r="E81" s="336"/>
      <c r="F81" s="336"/>
      <c r="G81" s="327"/>
      <c r="H81" s="327"/>
      <c r="I81" s="327"/>
      <c r="J81" s="327"/>
      <c r="K81" s="327"/>
      <c r="L81" s="327"/>
      <c r="M81" s="327"/>
      <c r="N81" s="327"/>
      <c r="O81" s="337"/>
      <c r="P81" s="298"/>
    </row>
    <row r="82" spans="1:16" s="161" customFormat="1" ht="26.1" customHeight="1" x14ac:dyDescent="0.25">
      <c r="A82" s="299"/>
      <c r="B82" s="173">
        <v>7</v>
      </c>
      <c r="C82" s="449" t="s">
        <v>640</v>
      </c>
      <c r="D82" s="449"/>
      <c r="E82" s="450" t="s">
        <v>191</v>
      </c>
      <c r="F82" s="450"/>
      <c r="G82" s="450"/>
      <c r="H82" s="450"/>
      <c r="I82" s="450"/>
      <c r="J82" s="450"/>
      <c r="K82" s="450"/>
      <c r="L82" s="450"/>
      <c r="M82" s="450"/>
      <c r="N82" s="450"/>
      <c r="O82" s="450"/>
      <c r="P82" s="300"/>
    </row>
    <row r="83" spans="1:16" x14ac:dyDescent="0.2">
      <c r="A83" s="295"/>
      <c r="B83" s="335"/>
      <c r="C83" s="297"/>
      <c r="D83" s="297"/>
      <c r="E83" s="336"/>
      <c r="F83" s="336"/>
      <c r="G83" s="327"/>
      <c r="H83" s="327"/>
      <c r="I83" s="327"/>
      <c r="J83" s="327"/>
      <c r="K83" s="327"/>
      <c r="L83" s="327"/>
      <c r="M83" s="327"/>
      <c r="N83" s="327"/>
      <c r="O83" s="337"/>
      <c r="P83" s="298"/>
    </row>
    <row r="84" spans="1:16" s="66" customFormat="1" ht="15" x14ac:dyDescent="0.25">
      <c r="A84" s="331"/>
      <c r="B84" s="112">
        <v>1</v>
      </c>
      <c r="C84" s="16" t="s">
        <v>641</v>
      </c>
      <c r="D84" s="15" t="s">
        <v>18</v>
      </c>
      <c r="E84" s="15" t="s">
        <v>57</v>
      </c>
      <c r="F84" s="179">
        <v>4</v>
      </c>
      <c r="G84" s="107">
        <v>276</v>
      </c>
      <c r="H84" s="109">
        <v>1</v>
      </c>
      <c r="I84" s="109" t="s">
        <v>49</v>
      </c>
      <c r="J84" s="109" t="s">
        <v>30</v>
      </c>
      <c r="K84" s="109" t="s">
        <v>88</v>
      </c>
      <c r="L84" s="174">
        <v>154.94</v>
      </c>
      <c r="M84" s="175">
        <f>L84*126</f>
        <v>19522.439999999999</v>
      </c>
      <c r="N84" s="15"/>
      <c r="O84" s="108" t="s">
        <v>269</v>
      </c>
      <c r="P84" s="332"/>
    </row>
    <row r="85" spans="1:16" s="66" customFormat="1" ht="24.95" customHeight="1" x14ac:dyDescent="0.25">
      <c r="A85" s="331"/>
      <c r="B85" s="112">
        <v>2</v>
      </c>
      <c r="C85" s="15" t="s">
        <v>642</v>
      </c>
      <c r="D85" s="15" t="s">
        <v>18</v>
      </c>
      <c r="E85" s="15" t="s">
        <v>57</v>
      </c>
      <c r="F85" s="179">
        <v>16</v>
      </c>
      <c r="G85" s="107">
        <v>418</v>
      </c>
      <c r="H85" s="109"/>
      <c r="I85" s="109" t="s">
        <v>24</v>
      </c>
      <c r="J85" s="15">
        <v>1</v>
      </c>
      <c r="K85" s="109" t="s">
        <v>190</v>
      </c>
      <c r="L85" s="174">
        <v>244.28</v>
      </c>
      <c r="M85" s="175">
        <f t="shared" ref="M85:M120" si="3">L85*126</f>
        <v>30779.279999999999</v>
      </c>
      <c r="N85" s="15"/>
      <c r="O85" s="108" t="s">
        <v>20</v>
      </c>
      <c r="P85" s="332"/>
    </row>
    <row r="86" spans="1:16" s="66" customFormat="1" ht="24.95" customHeight="1" x14ac:dyDescent="0.25">
      <c r="A86" s="331"/>
      <c r="B86" s="112">
        <v>3</v>
      </c>
      <c r="C86" s="15" t="s">
        <v>643</v>
      </c>
      <c r="D86" s="15" t="s">
        <v>18</v>
      </c>
      <c r="E86" s="15" t="s">
        <v>57</v>
      </c>
      <c r="F86" s="179">
        <v>16</v>
      </c>
      <c r="G86" s="107">
        <v>669</v>
      </c>
      <c r="H86" s="109">
        <v>1</v>
      </c>
      <c r="I86" s="109" t="s">
        <v>26</v>
      </c>
      <c r="J86" s="15">
        <v>1</v>
      </c>
      <c r="K86" s="109" t="s">
        <v>619</v>
      </c>
      <c r="L86" s="174">
        <v>106.91</v>
      </c>
      <c r="M86" s="175">
        <f t="shared" si="3"/>
        <v>13470.66</v>
      </c>
      <c r="N86" s="15"/>
      <c r="O86" s="108" t="s">
        <v>20</v>
      </c>
      <c r="P86" s="332"/>
    </row>
    <row r="87" spans="1:16" s="66" customFormat="1" ht="24.95" customHeight="1" x14ac:dyDescent="0.25">
      <c r="A87" s="331"/>
      <c r="B87" s="112">
        <v>4</v>
      </c>
      <c r="C87" s="15" t="s">
        <v>643</v>
      </c>
      <c r="D87" s="15" t="s">
        <v>18</v>
      </c>
      <c r="E87" s="15" t="s">
        <v>57</v>
      </c>
      <c r="F87" s="179">
        <v>16</v>
      </c>
      <c r="G87" s="107">
        <v>669</v>
      </c>
      <c r="H87" s="109">
        <v>2</v>
      </c>
      <c r="I87" s="109" t="s">
        <v>391</v>
      </c>
      <c r="J87" s="109"/>
      <c r="K87" s="109"/>
      <c r="L87" s="174"/>
      <c r="M87" s="175">
        <f t="shared" si="3"/>
        <v>0</v>
      </c>
      <c r="N87" s="15"/>
      <c r="O87" s="108" t="s">
        <v>20</v>
      </c>
      <c r="P87" s="332"/>
    </row>
    <row r="88" spans="1:16" s="66" customFormat="1" ht="24.95" customHeight="1" x14ac:dyDescent="0.25">
      <c r="A88" s="331"/>
      <c r="B88" s="112">
        <v>5</v>
      </c>
      <c r="C88" s="15" t="s">
        <v>643</v>
      </c>
      <c r="D88" s="15" t="s">
        <v>18</v>
      </c>
      <c r="E88" s="15" t="s">
        <v>57</v>
      </c>
      <c r="F88" s="179">
        <v>16</v>
      </c>
      <c r="G88" s="107">
        <v>670</v>
      </c>
      <c r="H88" s="109">
        <v>2</v>
      </c>
      <c r="I88" s="109" t="s">
        <v>38</v>
      </c>
      <c r="J88" s="15">
        <v>2</v>
      </c>
      <c r="K88" s="109" t="s">
        <v>204</v>
      </c>
      <c r="L88" s="174">
        <v>232.41</v>
      </c>
      <c r="M88" s="175">
        <f t="shared" si="3"/>
        <v>29283.66</v>
      </c>
      <c r="N88" s="15"/>
      <c r="O88" s="108" t="s">
        <v>269</v>
      </c>
      <c r="P88" s="332"/>
    </row>
    <row r="89" spans="1:16" s="66" customFormat="1" ht="15" x14ac:dyDescent="0.25">
      <c r="A89" s="331"/>
      <c r="B89" s="112">
        <v>6</v>
      </c>
      <c r="C89" s="15" t="s">
        <v>642</v>
      </c>
      <c r="D89" s="15" t="s">
        <v>18</v>
      </c>
      <c r="E89" s="15" t="s">
        <v>57</v>
      </c>
      <c r="F89" s="179">
        <v>16</v>
      </c>
      <c r="G89" s="107">
        <v>694</v>
      </c>
      <c r="H89" s="109">
        <v>1</v>
      </c>
      <c r="I89" s="109" t="s">
        <v>24</v>
      </c>
      <c r="J89" s="15">
        <v>1</v>
      </c>
      <c r="K89" s="109" t="s">
        <v>644</v>
      </c>
      <c r="L89" s="174">
        <v>177.66</v>
      </c>
      <c r="M89" s="175">
        <f t="shared" si="3"/>
        <v>22385.16</v>
      </c>
      <c r="N89" s="15"/>
      <c r="O89" s="108" t="s">
        <v>20</v>
      </c>
      <c r="P89" s="332"/>
    </row>
    <row r="90" spans="1:16" s="66" customFormat="1" ht="15" x14ac:dyDescent="0.25">
      <c r="A90" s="331"/>
      <c r="B90" s="112">
        <v>7</v>
      </c>
      <c r="C90" s="15" t="s">
        <v>645</v>
      </c>
      <c r="D90" s="15" t="s">
        <v>18</v>
      </c>
      <c r="E90" s="15" t="s">
        <v>542</v>
      </c>
      <c r="F90" s="179">
        <v>23</v>
      </c>
      <c r="G90" s="107">
        <v>1953</v>
      </c>
      <c r="H90" s="109">
        <v>1</v>
      </c>
      <c r="I90" s="109" t="s">
        <v>24</v>
      </c>
      <c r="J90" s="15">
        <v>1</v>
      </c>
      <c r="K90" s="109" t="s">
        <v>512</v>
      </c>
      <c r="L90" s="174">
        <v>315.56</v>
      </c>
      <c r="M90" s="175">
        <f t="shared" si="3"/>
        <v>39760.559999999998</v>
      </c>
      <c r="N90" s="15"/>
      <c r="O90" s="108" t="s">
        <v>20</v>
      </c>
      <c r="P90" s="332"/>
    </row>
    <row r="91" spans="1:16" s="66" customFormat="1" ht="15" x14ac:dyDescent="0.25">
      <c r="A91" s="331"/>
      <c r="B91" s="112">
        <v>8</v>
      </c>
      <c r="C91" s="15" t="s">
        <v>645</v>
      </c>
      <c r="D91" s="15" t="s">
        <v>18</v>
      </c>
      <c r="E91" s="15" t="s">
        <v>57</v>
      </c>
      <c r="F91" s="179">
        <v>23</v>
      </c>
      <c r="G91" s="107">
        <v>1953</v>
      </c>
      <c r="H91" s="109">
        <v>2</v>
      </c>
      <c r="I91" s="109" t="s">
        <v>24</v>
      </c>
      <c r="J91" s="15">
        <v>1</v>
      </c>
      <c r="K91" s="109" t="s">
        <v>128</v>
      </c>
      <c r="L91" s="174">
        <v>169.91</v>
      </c>
      <c r="M91" s="175">
        <f t="shared" si="3"/>
        <v>21408.66</v>
      </c>
      <c r="N91" s="15"/>
      <c r="O91" s="108" t="s">
        <v>20</v>
      </c>
      <c r="P91" s="332"/>
    </row>
    <row r="92" spans="1:16" s="66" customFormat="1" ht="15" x14ac:dyDescent="0.25">
      <c r="A92" s="331"/>
      <c r="B92" s="112">
        <v>9</v>
      </c>
      <c r="C92" s="15" t="s">
        <v>645</v>
      </c>
      <c r="D92" s="15" t="s">
        <v>18</v>
      </c>
      <c r="E92" s="15" t="s">
        <v>646</v>
      </c>
      <c r="F92" s="179">
        <v>23</v>
      </c>
      <c r="G92" s="107">
        <v>1953</v>
      </c>
      <c r="H92" s="109">
        <v>3</v>
      </c>
      <c r="I92" s="109" t="s">
        <v>26</v>
      </c>
      <c r="J92" s="15">
        <v>1</v>
      </c>
      <c r="K92" s="109" t="s">
        <v>122</v>
      </c>
      <c r="L92" s="174">
        <v>35.64</v>
      </c>
      <c r="M92" s="175">
        <f t="shared" si="3"/>
        <v>4490.6400000000003</v>
      </c>
      <c r="N92" s="15"/>
      <c r="O92" s="108" t="s">
        <v>269</v>
      </c>
      <c r="P92" s="332"/>
    </row>
    <row r="93" spans="1:16" s="66" customFormat="1" ht="15" x14ac:dyDescent="0.25">
      <c r="A93" s="331"/>
      <c r="B93" s="112">
        <v>10</v>
      </c>
      <c r="C93" s="15" t="s">
        <v>645</v>
      </c>
      <c r="D93" s="15" t="s">
        <v>18</v>
      </c>
      <c r="E93" s="15" t="s">
        <v>57</v>
      </c>
      <c r="F93" s="179">
        <v>23</v>
      </c>
      <c r="G93" s="107">
        <v>2242</v>
      </c>
      <c r="H93" s="109">
        <v>1</v>
      </c>
      <c r="I93" s="109" t="s">
        <v>24</v>
      </c>
      <c r="J93" s="15">
        <v>2</v>
      </c>
      <c r="K93" s="109" t="s">
        <v>188</v>
      </c>
      <c r="L93" s="174">
        <v>194.19</v>
      </c>
      <c r="M93" s="175">
        <f t="shared" si="3"/>
        <v>24467.94</v>
      </c>
      <c r="N93" s="15"/>
      <c r="O93" s="108" t="s">
        <v>20</v>
      </c>
      <c r="P93" s="332"/>
    </row>
    <row r="94" spans="1:16" s="66" customFormat="1" ht="15" x14ac:dyDescent="0.25">
      <c r="A94" s="331"/>
      <c r="B94" s="112">
        <v>11</v>
      </c>
      <c r="C94" s="15" t="s">
        <v>645</v>
      </c>
      <c r="D94" s="15" t="s">
        <v>18</v>
      </c>
      <c r="E94" s="15" t="s">
        <v>57</v>
      </c>
      <c r="F94" s="179">
        <v>23</v>
      </c>
      <c r="G94" s="107">
        <v>2242</v>
      </c>
      <c r="H94" s="109">
        <v>2</v>
      </c>
      <c r="I94" s="109" t="s">
        <v>24</v>
      </c>
      <c r="J94" s="15">
        <v>2</v>
      </c>
      <c r="K94" s="109" t="s">
        <v>102</v>
      </c>
      <c r="L94" s="174">
        <v>242.73</v>
      </c>
      <c r="M94" s="175">
        <f t="shared" si="3"/>
        <v>30583.98</v>
      </c>
      <c r="N94" s="15"/>
      <c r="O94" s="108" t="s">
        <v>20</v>
      </c>
      <c r="P94" s="332"/>
    </row>
    <row r="95" spans="1:16" s="66" customFormat="1" ht="15" x14ac:dyDescent="0.25">
      <c r="A95" s="331"/>
      <c r="B95" s="112">
        <v>12</v>
      </c>
      <c r="C95" s="15" t="s">
        <v>645</v>
      </c>
      <c r="D95" s="15" t="s">
        <v>18</v>
      </c>
      <c r="E95" s="15" t="s">
        <v>419</v>
      </c>
      <c r="F95" s="179">
        <v>23</v>
      </c>
      <c r="G95" s="107">
        <v>2242</v>
      </c>
      <c r="H95" s="109">
        <v>3</v>
      </c>
      <c r="I95" s="109" t="s">
        <v>24</v>
      </c>
      <c r="J95" s="15">
        <v>2</v>
      </c>
      <c r="K95" s="109" t="s">
        <v>102</v>
      </c>
      <c r="L95" s="174">
        <v>242.73</v>
      </c>
      <c r="M95" s="175">
        <f t="shared" si="3"/>
        <v>30583.98</v>
      </c>
      <c r="N95" s="15"/>
      <c r="O95" s="108" t="s">
        <v>20</v>
      </c>
      <c r="P95" s="332"/>
    </row>
    <row r="96" spans="1:16" s="66" customFormat="1" ht="15" x14ac:dyDescent="0.25">
      <c r="A96" s="331"/>
      <c r="B96" s="112">
        <v>13</v>
      </c>
      <c r="C96" s="15" t="s">
        <v>645</v>
      </c>
      <c r="D96" s="15" t="s">
        <v>18</v>
      </c>
      <c r="E96" s="15" t="s">
        <v>57</v>
      </c>
      <c r="F96" s="179">
        <v>23</v>
      </c>
      <c r="G96" s="107">
        <v>2243</v>
      </c>
      <c r="H96" s="109">
        <v>1</v>
      </c>
      <c r="I96" s="109" t="s">
        <v>26</v>
      </c>
      <c r="J96" s="15">
        <v>2</v>
      </c>
      <c r="K96" s="109" t="s">
        <v>647</v>
      </c>
      <c r="L96" s="174">
        <v>296.95999999999998</v>
      </c>
      <c r="M96" s="175">
        <f t="shared" si="3"/>
        <v>37416.959999999999</v>
      </c>
      <c r="N96" s="15"/>
      <c r="O96" s="108" t="s">
        <v>20</v>
      </c>
      <c r="P96" s="332"/>
    </row>
    <row r="97" spans="1:16" s="66" customFormat="1" ht="15" x14ac:dyDescent="0.25">
      <c r="A97" s="331"/>
      <c r="B97" s="112">
        <v>14</v>
      </c>
      <c r="C97" s="15" t="s">
        <v>645</v>
      </c>
      <c r="D97" s="15" t="s">
        <v>18</v>
      </c>
      <c r="E97" s="15" t="s">
        <v>57</v>
      </c>
      <c r="F97" s="179">
        <v>23</v>
      </c>
      <c r="G97" s="107">
        <v>2243</v>
      </c>
      <c r="H97" s="109">
        <v>2</v>
      </c>
      <c r="I97" s="109" t="s">
        <v>87</v>
      </c>
      <c r="J97" s="109" t="s">
        <v>30</v>
      </c>
      <c r="K97" s="109" t="s">
        <v>33</v>
      </c>
      <c r="L97" s="113">
        <v>6.2</v>
      </c>
      <c r="M97" s="175">
        <f t="shared" si="3"/>
        <v>781.2</v>
      </c>
      <c r="N97" s="15"/>
      <c r="O97" s="108" t="s">
        <v>20</v>
      </c>
      <c r="P97" s="332"/>
    </row>
    <row r="98" spans="1:16" s="66" customFormat="1" ht="15" x14ac:dyDescent="0.25">
      <c r="A98" s="331"/>
      <c r="B98" s="112">
        <v>15</v>
      </c>
      <c r="C98" s="15" t="s">
        <v>645</v>
      </c>
      <c r="D98" s="15" t="s">
        <v>18</v>
      </c>
      <c r="E98" s="15" t="s">
        <v>57</v>
      </c>
      <c r="F98" s="179">
        <v>23</v>
      </c>
      <c r="G98" s="107">
        <v>2243</v>
      </c>
      <c r="H98" s="109">
        <v>3</v>
      </c>
      <c r="I98" s="109" t="s">
        <v>87</v>
      </c>
      <c r="J98" s="109" t="s">
        <v>30</v>
      </c>
      <c r="K98" s="109" t="s">
        <v>33</v>
      </c>
      <c r="L98" s="113">
        <v>6.2</v>
      </c>
      <c r="M98" s="175">
        <f t="shared" si="3"/>
        <v>781.2</v>
      </c>
      <c r="N98" s="15"/>
      <c r="O98" s="108" t="s">
        <v>20</v>
      </c>
      <c r="P98" s="332"/>
    </row>
    <row r="99" spans="1:16" s="66" customFormat="1" ht="15" x14ac:dyDescent="0.25">
      <c r="A99" s="331"/>
      <c r="B99" s="112">
        <v>16</v>
      </c>
      <c r="C99" s="15" t="s">
        <v>645</v>
      </c>
      <c r="D99" s="15" t="s">
        <v>18</v>
      </c>
      <c r="E99" s="15" t="s">
        <v>57</v>
      </c>
      <c r="F99" s="179">
        <v>23</v>
      </c>
      <c r="G99" s="107">
        <v>2244</v>
      </c>
      <c r="H99" s="109">
        <v>1</v>
      </c>
      <c r="I99" s="109" t="s">
        <v>38</v>
      </c>
      <c r="J99" s="15">
        <v>2</v>
      </c>
      <c r="K99" s="109" t="s">
        <v>306</v>
      </c>
      <c r="L99" s="174">
        <v>72.3</v>
      </c>
      <c r="M99" s="175">
        <f t="shared" si="3"/>
        <v>9109.7999999999993</v>
      </c>
      <c r="N99" s="15"/>
      <c r="O99" s="108" t="s">
        <v>20</v>
      </c>
      <c r="P99" s="332"/>
    </row>
    <row r="100" spans="1:16" s="66" customFormat="1" ht="15" x14ac:dyDescent="0.25">
      <c r="A100" s="331"/>
      <c r="B100" s="112">
        <v>17</v>
      </c>
      <c r="C100" s="15" t="s">
        <v>645</v>
      </c>
      <c r="D100" s="15" t="s">
        <v>18</v>
      </c>
      <c r="E100" s="15" t="s">
        <v>57</v>
      </c>
      <c r="F100" s="179">
        <v>23</v>
      </c>
      <c r="G100" s="107">
        <v>2244</v>
      </c>
      <c r="H100" s="109">
        <v>2</v>
      </c>
      <c r="I100" s="109" t="s">
        <v>38</v>
      </c>
      <c r="J100" s="15">
        <v>2</v>
      </c>
      <c r="K100" s="109" t="s">
        <v>306</v>
      </c>
      <c r="L100" s="174">
        <v>72.3</v>
      </c>
      <c r="M100" s="175">
        <f t="shared" si="3"/>
        <v>9109.7999999999993</v>
      </c>
      <c r="N100" s="15"/>
      <c r="O100" s="108" t="s">
        <v>20</v>
      </c>
      <c r="P100" s="332"/>
    </row>
    <row r="101" spans="1:16" s="66" customFormat="1" ht="15" x14ac:dyDescent="0.25">
      <c r="A101" s="331"/>
      <c r="B101" s="112">
        <v>18</v>
      </c>
      <c r="C101" s="15" t="s">
        <v>645</v>
      </c>
      <c r="D101" s="15" t="s">
        <v>18</v>
      </c>
      <c r="E101" s="15" t="s">
        <v>57</v>
      </c>
      <c r="F101" s="179">
        <v>23</v>
      </c>
      <c r="G101" s="107">
        <v>2244</v>
      </c>
      <c r="H101" s="109">
        <v>3</v>
      </c>
      <c r="I101" s="109" t="s">
        <v>38</v>
      </c>
      <c r="J101" s="15">
        <v>2</v>
      </c>
      <c r="K101" s="109" t="s">
        <v>306</v>
      </c>
      <c r="L101" s="174">
        <v>72.3</v>
      </c>
      <c r="M101" s="175">
        <f t="shared" si="3"/>
        <v>9109.7999999999993</v>
      </c>
      <c r="N101" s="15"/>
      <c r="O101" s="108" t="s">
        <v>20</v>
      </c>
      <c r="P101" s="332"/>
    </row>
    <row r="102" spans="1:16" s="66" customFormat="1" ht="15" x14ac:dyDescent="0.25">
      <c r="A102" s="331"/>
      <c r="B102" s="112">
        <v>19</v>
      </c>
      <c r="C102" s="15" t="s">
        <v>645</v>
      </c>
      <c r="D102" s="15" t="s">
        <v>18</v>
      </c>
      <c r="E102" s="15" t="s">
        <v>57</v>
      </c>
      <c r="F102" s="179">
        <v>23</v>
      </c>
      <c r="G102" s="107">
        <v>2244</v>
      </c>
      <c r="H102" s="109">
        <v>4</v>
      </c>
      <c r="I102" s="109" t="s">
        <v>38</v>
      </c>
      <c r="J102" s="15">
        <v>2</v>
      </c>
      <c r="K102" s="109" t="s">
        <v>306</v>
      </c>
      <c r="L102" s="174">
        <v>72.3</v>
      </c>
      <c r="M102" s="175">
        <f t="shared" si="3"/>
        <v>9109.7999999999993</v>
      </c>
      <c r="N102" s="15"/>
      <c r="O102" s="108" t="s">
        <v>20</v>
      </c>
      <c r="P102" s="332"/>
    </row>
    <row r="103" spans="1:16" s="66" customFormat="1" ht="15" x14ac:dyDescent="0.25">
      <c r="A103" s="331"/>
      <c r="B103" s="112">
        <v>20</v>
      </c>
      <c r="C103" s="15" t="s">
        <v>645</v>
      </c>
      <c r="D103" s="15" t="s">
        <v>18</v>
      </c>
      <c r="E103" s="15" t="s">
        <v>57</v>
      </c>
      <c r="F103" s="179">
        <v>23</v>
      </c>
      <c r="G103" s="107">
        <v>2244</v>
      </c>
      <c r="H103" s="109">
        <v>5</v>
      </c>
      <c r="I103" s="109" t="s">
        <v>38</v>
      </c>
      <c r="J103" s="15">
        <v>2</v>
      </c>
      <c r="K103" s="109" t="s">
        <v>306</v>
      </c>
      <c r="L103" s="174">
        <v>72.3</v>
      </c>
      <c r="M103" s="175">
        <f t="shared" si="3"/>
        <v>9109.7999999999993</v>
      </c>
      <c r="N103" s="15"/>
      <c r="O103" s="108" t="s">
        <v>20</v>
      </c>
      <c r="P103" s="332"/>
    </row>
    <row r="104" spans="1:16" s="66" customFormat="1" ht="15" x14ac:dyDescent="0.25">
      <c r="A104" s="331"/>
      <c r="B104" s="112">
        <v>21</v>
      </c>
      <c r="C104" s="15" t="s">
        <v>645</v>
      </c>
      <c r="D104" s="15" t="s">
        <v>18</v>
      </c>
      <c r="E104" s="15" t="s">
        <v>57</v>
      </c>
      <c r="F104" s="179">
        <v>23</v>
      </c>
      <c r="G104" s="107">
        <v>2244</v>
      </c>
      <c r="H104" s="109">
        <v>6</v>
      </c>
      <c r="I104" s="109" t="s">
        <v>38</v>
      </c>
      <c r="J104" s="15">
        <v>2</v>
      </c>
      <c r="K104" s="109" t="s">
        <v>306</v>
      </c>
      <c r="L104" s="174">
        <v>72.3</v>
      </c>
      <c r="M104" s="175">
        <f t="shared" si="3"/>
        <v>9109.7999999999993</v>
      </c>
      <c r="N104" s="15"/>
      <c r="O104" s="108" t="s">
        <v>20</v>
      </c>
      <c r="P104" s="332"/>
    </row>
    <row r="105" spans="1:16" s="66" customFormat="1" ht="24.95" customHeight="1" x14ac:dyDescent="0.25">
      <c r="A105" s="331"/>
      <c r="B105" s="112">
        <v>22</v>
      </c>
      <c r="C105" s="15" t="s">
        <v>645</v>
      </c>
      <c r="D105" s="15" t="s">
        <v>18</v>
      </c>
      <c r="E105" s="15" t="s">
        <v>57</v>
      </c>
      <c r="F105" s="179">
        <v>23</v>
      </c>
      <c r="G105" s="107">
        <v>2244</v>
      </c>
      <c r="H105" s="109">
        <v>7</v>
      </c>
      <c r="I105" s="109" t="s">
        <v>38</v>
      </c>
      <c r="J105" s="15">
        <v>2</v>
      </c>
      <c r="K105" s="109" t="s">
        <v>306</v>
      </c>
      <c r="L105" s="174">
        <v>72.3</v>
      </c>
      <c r="M105" s="175">
        <f t="shared" si="3"/>
        <v>9109.7999999999993</v>
      </c>
      <c r="N105" s="15"/>
      <c r="O105" s="108" t="s">
        <v>20</v>
      </c>
      <c r="P105" s="332"/>
    </row>
    <row r="106" spans="1:16" s="66" customFormat="1" ht="24.95" customHeight="1" x14ac:dyDescent="0.25">
      <c r="A106" s="331"/>
      <c r="B106" s="112">
        <v>23</v>
      </c>
      <c r="C106" s="15" t="s">
        <v>645</v>
      </c>
      <c r="D106" s="15" t="s">
        <v>18</v>
      </c>
      <c r="E106" s="15" t="s">
        <v>57</v>
      </c>
      <c r="F106" s="179">
        <v>23</v>
      </c>
      <c r="G106" s="107">
        <v>2244</v>
      </c>
      <c r="H106" s="109">
        <v>8</v>
      </c>
      <c r="I106" s="109" t="s">
        <v>38</v>
      </c>
      <c r="J106" s="15">
        <v>2</v>
      </c>
      <c r="K106" s="109" t="s">
        <v>306</v>
      </c>
      <c r="L106" s="174">
        <v>72.3</v>
      </c>
      <c r="M106" s="175">
        <f t="shared" si="3"/>
        <v>9109.7999999999993</v>
      </c>
      <c r="N106" s="15"/>
      <c r="O106" s="108" t="s">
        <v>20</v>
      </c>
      <c r="P106" s="332"/>
    </row>
    <row r="107" spans="1:16" s="66" customFormat="1" ht="15" x14ac:dyDescent="0.25">
      <c r="A107" s="331"/>
      <c r="B107" s="112">
        <v>24</v>
      </c>
      <c r="C107" s="15" t="s">
        <v>645</v>
      </c>
      <c r="D107" s="15" t="s">
        <v>18</v>
      </c>
      <c r="E107" s="15" t="s">
        <v>57</v>
      </c>
      <c r="F107" s="179">
        <v>23</v>
      </c>
      <c r="G107" s="107">
        <v>2244</v>
      </c>
      <c r="H107" s="109">
        <v>9</v>
      </c>
      <c r="I107" s="109" t="s">
        <v>38</v>
      </c>
      <c r="J107" s="15">
        <v>2</v>
      </c>
      <c r="K107" s="109" t="s">
        <v>306</v>
      </c>
      <c r="L107" s="174">
        <v>72.3</v>
      </c>
      <c r="M107" s="175">
        <f t="shared" si="3"/>
        <v>9109.7999999999993</v>
      </c>
      <c r="N107" s="15"/>
      <c r="O107" s="108" t="s">
        <v>20</v>
      </c>
      <c r="P107" s="332"/>
    </row>
    <row r="108" spans="1:16" s="66" customFormat="1" ht="15" x14ac:dyDescent="0.25">
      <c r="A108" s="331"/>
      <c r="B108" s="112">
        <v>25</v>
      </c>
      <c r="C108" s="15" t="s">
        <v>645</v>
      </c>
      <c r="D108" s="15" t="s">
        <v>18</v>
      </c>
      <c r="E108" s="15" t="s">
        <v>57</v>
      </c>
      <c r="F108" s="179">
        <v>23</v>
      </c>
      <c r="G108" s="107">
        <v>2244</v>
      </c>
      <c r="H108" s="109">
        <v>10</v>
      </c>
      <c r="I108" s="109" t="s">
        <v>38</v>
      </c>
      <c r="J108" s="15">
        <v>2</v>
      </c>
      <c r="K108" s="109" t="s">
        <v>306</v>
      </c>
      <c r="L108" s="174">
        <v>72.3</v>
      </c>
      <c r="M108" s="175">
        <f t="shared" si="3"/>
        <v>9109.7999999999993</v>
      </c>
      <c r="N108" s="15"/>
      <c r="O108" s="108" t="s">
        <v>20</v>
      </c>
      <c r="P108" s="332"/>
    </row>
    <row r="109" spans="1:16" s="66" customFormat="1" ht="15" x14ac:dyDescent="0.25">
      <c r="A109" s="331"/>
      <c r="B109" s="112">
        <v>26</v>
      </c>
      <c r="C109" s="15" t="s">
        <v>645</v>
      </c>
      <c r="D109" s="15" t="s">
        <v>18</v>
      </c>
      <c r="E109" s="15" t="s">
        <v>648</v>
      </c>
      <c r="F109" s="179">
        <v>23</v>
      </c>
      <c r="G109" s="107">
        <v>2244</v>
      </c>
      <c r="H109" s="109">
        <v>11</v>
      </c>
      <c r="I109" s="109" t="s">
        <v>38</v>
      </c>
      <c r="J109" s="15">
        <v>2</v>
      </c>
      <c r="K109" s="109" t="s">
        <v>306</v>
      </c>
      <c r="L109" s="174">
        <v>72.3</v>
      </c>
      <c r="M109" s="175">
        <f t="shared" si="3"/>
        <v>9109.7999999999993</v>
      </c>
      <c r="N109" s="15"/>
      <c r="O109" s="108" t="s">
        <v>20</v>
      </c>
      <c r="P109" s="332"/>
    </row>
    <row r="110" spans="1:16" s="66" customFormat="1" ht="24.75" customHeight="1" x14ac:dyDescent="0.25">
      <c r="A110" s="331"/>
      <c r="B110" s="112">
        <v>27</v>
      </c>
      <c r="C110" s="15" t="s">
        <v>645</v>
      </c>
      <c r="D110" s="15" t="s">
        <v>18</v>
      </c>
      <c r="E110" s="15" t="s">
        <v>57</v>
      </c>
      <c r="F110" s="179">
        <v>23</v>
      </c>
      <c r="G110" s="107">
        <v>2244</v>
      </c>
      <c r="H110" s="109">
        <v>12</v>
      </c>
      <c r="I110" s="109" t="s">
        <v>38</v>
      </c>
      <c r="J110" s="15">
        <v>2</v>
      </c>
      <c r="K110" s="109" t="s">
        <v>194</v>
      </c>
      <c r="L110" s="174">
        <v>72.3</v>
      </c>
      <c r="M110" s="175">
        <f t="shared" si="3"/>
        <v>9109.7999999999993</v>
      </c>
      <c r="N110" s="15"/>
      <c r="O110" s="108" t="s">
        <v>20</v>
      </c>
      <c r="P110" s="332"/>
    </row>
    <row r="111" spans="1:16" s="66" customFormat="1" ht="24.95" customHeight="1" x14ac:dyDescent="0.25">
      <c r="A111" s="331"/>
      <c r="B111" s="112">
        <v>28</v>
      </c>
      <c r="C111" s="15" t="s">
        <v>645</v>
      </c>
      <c r="D111" s="15" t="s">
        <v>18</v>
      </c>
      <c r="E111" s="15" t="s">
        <v>57</v>
      </c>
      <c r="F111" s="179">
        <v>23</v>
      </c>
      <c r="G111" s="107">
        <v>2246</v>
      </c>
      <c r="H111" s="109">
        <v>1</v>
      </c>
      <c r="I111" s="109" t="s">
        <v>38</v>
      </c>
      <c r="J111" s="15">
        <v>2</v>
      </c>
      <c r="K111" s="109" t="s">
        <v>129</v>
      </c>
      <c r="L111" s="174">
        <v>90.38</v>
      </c>
      <c r="M111" s="175">
        <f t="shared" si="3"/>
        <v>11387.88</v>
      </c>
      <c r="N111" s="15"/>
      <c r="O111" s="108" t="s">
        <v>20</v>
      </c>
      <c r="P111" s="332"/>
    </row>
    <row r="112" spans="1:16" s="66" customFormat="1" ht="24.95" customHeight="1" x14ac:dyDescent="0.25">
      <c r="A112" s="331"/>
      <c r="B112" s="112">
        <v>29</v>
      </c>
      <c r="C112" s="15" t="s">
        <v>645</v>
      </c>
      <c r="D112" s="15" t="s">
        <v>18</v>
      </c>
      <c r="E112" s="15" t="s">
        <v>57</v>
      </c>
      <c r="F112" s="179">
        <v>23</v>
      </c>
      <c r="G112" s="107">
        <v>2247</v>
      </c>
      <c r="H112" s="109">
        <v>1</v>
      </c>
      <c r="I112" s="109" t="s">
        <v>24</v>
      </c>
      <c r="J112" s="15">
        <v>2</v>
      </c>
      <c r="K112" s="109" t="s">
        <v>196</v>
      </c>
      <c r="L112" s="174">
        <v>72.819999999999993</v>
      </c>
      <c r="M112" s="175">
        <f t="shared" si="3"/>
        <v>9175.32</v>
      </c>
      <c r="N112" s="15"/>
      <c r="O112" s="108" t="s">
        <v>20</v>
      </c>
      <c r="P112" s="332"/>
    </row>
    <row r="113" spans="1:16" s="66" customFormat="1" ht="24.95" customHeight="1" x14ac:dyDescent="0.25">
      <c r="A113" s="331"/>
      <c r="B113" s="112">
        <v>30</v>
      </c>
      <c r="C113" s="15" t="s">
        <v>645</v>
      </c>
      <c r="D113" s="15" t="s">
        <v>18</v>
      </c>
      <c r="E113" s="15" t="s">
        <v>57</v>
      </c>
      <c r="F113" s="179">
        <v>23</v>
      </c>
      <c r="G113" s="107">
        <v>2247</v>
      </c>
      <c r="H113" s="109">
        <v>2</v>
      </c>
      <c r="I113" s="109" t="s">
        <v>26</v>
      </c>
      <c r="J113" s="15">
        <v>2</v>
      </c>
      <c r="K113" s="109" t="s">
        <v>90</v>
      </c>
      <c r="L113" s="174">
        <v>23.76</v>
      </c>
      <c r="M113" s="175">
        <f t="shared" si="3"/>
        <v>2993.76</v>
      </c>
      <c r="N113" s="15"/>
      <c r="O113" s="108" t="s">
        <v>269</v>
      </c>
      <c r="P113" s="332"/>
    </row>
    <row r="114" spans="1:16" s="66" customFormat="1" ht="24.95" customHeight="1" x14ac:dyDescent="0.25">
      <c r="A114" s="331"/>
      <c r="B114" s="112">
        <v>31</v>
      </c>
      <c r="C114" s="15" t="s">
        <v>645</v>
      </c>
      <c r="D114" s="15" t="s">
        <v>18</v>
      </c>
      <c r="E114" s="15" t="s">
        <v>57</v>
      </c>
      <c r="F114" s="179">
        <v>23</v>
      </c>
      <c r="G114" s="107">
        <v>2269</v>
      </c>
      <c r="H114" s="109">
        <v>1</v>
      </c>
      <c r="I114" s="109" t="s">
        <v>38</v>
      </c>
      <c r="J114" s="15">
        <v>2</v>
      </c>
      <c r="K114" s="109" t="s">
        <v>129</v>
      </c>
      <c r="L114" s="174">
        <v>90.38</v>
      </c>
      <c r="M114" s="175">
        <f t="shared" si="3"/>
        <v>11387.88</v>
      </c>
      <c r="N114" s="15"/>
      <c r="O114" s="108" t="s">
        <v>20</v>
      </c>
      <c r="P114" s="332"/>
    </row>
    <row r="115" spans="1:16" s="66" customFormat="1" ht="24.95" customHeight="1" x14ac:dyDescent="0.25">
      <c r="A115" s="331"/>
      <c r="B115" s="112">
        <v>32</v>
      </c>
      <c r="C115" s="15" t="s">
        <v>645</v>
      </c>
      <c r="D115" s="15" t="s">
        <v>18</v>
      </c>
      <c r="E115" s="15" t="s">
        <v>57</v>
      </c>
      <c r="F115" s="179">
        <v>23</v>
      </c>
      <c r="G115" s="107">
        <v>2269</v>
      </c>
      <c r="H115" s="109">
        <v>2</v>
      </c>
      <c r="I115" s="109" t="s">
        <v>38</v>
      </c>
      <c r="J115" s="15">
        <v>2</v>
      </c>
      <c r="K115" s="109" t="s">
        <v>129</v>
      </c>
      <c r="L115" s="174">
        <v>90.38</v>
      </c>
      <c r="M115" s="175">
        <f t="shared" si="3"/>
        <v>11387.88</v>
      </c>
      <c r="N115" s="15"/>
      <c r="O115" s="108" t="s">
        <v>20</v>
      </c>
      <c r="P115" s="332"/>
    </row>
    <row r="116" spans="1:16" s="66" customFormat="1" ht="24.95" customHeight="1" x14ac:dyDescent="0.25">
      <c r="A116" s="331"/>
      <c r="B116" s="112">
        <v>33</v>
      </c>
      <c r="C116" s="15" t="s">
        <v>645</v>
      </c>
      <c r="D116" s="15" t="s">
        <v>18</v>
      </c>
      <c r="E116" s="15" t="s">
        <v>57</v>
      </c>
      <c r="F116" s="179">
        <v>23</v>
      </c>
      <c r="G116" s="107">
        <v>2269</v>
      </c>
      <c r="H116" s="109">
        <v>3</v>
      </c>
      <c r="I116" s="109" t="s">
        <v>38</v>
      </c>
      <c r="J116" s="15">
        <v>2</v>
      </c>
      <c r="K116" s="109" t="s">
        <v>129</v>
      </c>
      <c r="L116" s="398">
        <v>90.38</v>
      </c>
      <c r="M116" s="398">
        <f t="shared" si="3"/>
        <v>11387.88</v>
      </c>
      <c r="N116" s="15"/>
      <c r="O116" s="108" t="s">
        <v>20</v>
      </c>
      <c r="P116" s="332"/>
    </row>
    <row r="117" spans="1:16" s="66" customFormat="1" ht="24.95" customHeight="1" x14ac:dyDescent="0.25">
      <c r="A117" s="331"/>
      <c r="B117" s="112">
        <v>34</v>
      </c>
      <c r="C117" s="15" t="s">
        <v>645</v>
      </c>
      <c r="D117" s="15" t="s">
        <v>18</v>
      </c>
      <c r="E117" s="15" t="s">
        <v>57</v>
      </c>
      <c r="F117" s="179">
        <v>23</v>
      </c>
      <c r="G117" s="107">
        <v>2269</v>
      </c>
      <c r="H117" s="109">
        <v>4</v>
      </c>
      <c r="I117" s="109" t="s">
        <v>26</v>
      </c>
      <c r="J117" s="15">
        <v>2</v>
      </c>
      <c r="K117" s="109" t="s">
        <v>649</v>
      </c>
      <c r="L117" s="398">
        <v>5.94</v>
      </c>
      <c r="M117" s="398">
        <f t="shared" si="3"/>
        <v>748.44</v>
      </c>
      <c r="N117" s="15"/>
      <c r="O117" s="108" t="s">
        <v>20</v>
      </c>
      <c r="P117" s="332"/>
    </row>
    <row r="118" spans="1:16" s="66" customFormat="1" ht="24.95" customHeight="1" x14ac:dyDescent="0.25">
      <c r="A118" s="331"/>
      <c r="B118" s="112">
        <v>35</v>
      </c>
      <c r="C118" s="15" t="s">
        <v>645</v>
      </c>
      <c r="D118" s="15" t="s">
        <v>18</v>
      </c>
      <c r="E118" s="15" t="s">
        <v>57</v>
      </c>
      <c r="F118" s="179">
        <v>23</v>
      </c>
      <c r="G118" s="107">
        <v>2269</v>
      </c>
      <c r="H118" s="109">
        <v>5</v>
      </c>
      <c r="I118" s="109" t="s">
        <v>24</v>
      </c>
      <c r="J118" s="15">
        <v>2</v>
      </c>
      <c r="K118" s="109" t="s">
        <v>129</v>
      </c>
      <c r="L118" s="398">
        <v>121.37</v>
      </c>
      <c r="M118" s="398">
        <f t="shared" si="3"/>
        <v>15292.62</v>
      </c>
      <c r="N118" s="15"/>
      <c r="O118" s="108" t="s">
        <v>20</v>
      </c>
      <c r="P118" s="332"/>
    </row>
    <row r="119" spans="1:16" s="66" customFormat="1" ht="24.95" customHeight="1" x14ac:dyDescent="0.25">
      <c r="A119" s="331"/>
      <c r="B119" s="112">
        <v>36</v>
      </c>
      <c r="C119" s="15" t="s">
        <v>645</v>
      </c>
      <c r="D119" s="15" t="s">
        <v>18</v>
      </c>
      <c r="E119" s="15" t="s">
        <v>57</v>
      </c>
      <c r="F119" s="179">
        <v>23</v>
      </c>
      <c r="G119" s="107">
        <v>2269</v>
      </c>
      <c r="H119" s="109">
        <v>6</v>
      </c>
      <c r="I119" s="109" t="s">
        <v>24</v>
      </c>
      <c r="J119" s="15">
        <v>2</v>
      </c>
      <c r="K119" s="109" t="s">
        <v>129</v>
      </c>
      <c r="L119" s="398">
        <v>121.37</v>
      </c>
      <c r="M119" s="398">
        <f t="shared" si="3"/>
        <v>15292.62</v>
      </c>
      <c r="N119" s="15"/>
      <c r="O119" s="108" t="s">
        <v>20</v>
      </c>
      <c r="P119" s="332"/>
    </row>
    <row r="120" spans="1:16" s="66" customFormat="1" ht="24.95" customHeight="1" x14ac:dyDescent="0.25">
      <c r="A120" s="331"/>
      <c r="B120" s="112">
        <v>37</v>
      </c>
      <c r="C120" s="15" t="s">
        <v>645</v>
      </c>
      <c r="D120" s="15" t="s">
        <v>18</v>
      </c>
      <c r="E120" s="15" t="s">
        <v>57</v>
      </c>
      <c r="F120" s="179">
        <v>23</v>
      </c>
      <c r="G120" s="107">
        <v>2269</v>
      </c>
      <c r="H120" s="109">
        <v>7</v>
      </c>
      <c r="I120" s="109" t="s">
        <v>24</v>
      </c>
      <c r="J120" s="15">
        <v>2</v>
      </c>
      <c r="K120" s="109" t="s">
        <v>306</v>
      </c>
      <c r="L120" s="398">
        <v>145.63999999999999</v>
      </c>
      <c r="M120" s="398">
        <f t="shared" si="3"/>
        <v>18350.64</v>
      </c>
      <c r="N120" s="15"/>
      <c r="O120" s="108" t="s">
        <v>20</v>
      </c>
      <c r="P120" s="332"/>
    </row>
    <row r="121" spans="1:16" s="66" customFormat="1" ht="15" x14ac:dyDescent="0.25">
      <c r="A121" s="331"/>
      <c r="B121" s="319"/>
      <c r="C121" s="333"/>
      <c r="D121" s="333"/>
      <c r="E121" s="316"/>
      <c r="F121" s="316"/>
      <c r="G121" s="319"/>
      <c r="H121" s="319"/>
      <c r="I121" s="319"/>
      <c r="J121" s="319"/>
      <c r="K121" s="319"/>
      <c r="L121" s="399"/>
      <c r="M121" s="399"/>
      <c r="N121" s="319"/>
      <c r="O121" s="334"/>
      <c r="P121" s="332"/>
    </row>
    <row r="122" spans="1:16" s="66" customFormat="1" ht="20.100000000000001" customHeight="1" x14ac:dyDescent="0.25">
      <c r="A122" s="331"/>
      <c r="B122" s="451" t="s">
        <v>42</v>
      </c>
      <c r="C122" s="452"/>
      <c r="D122" s="452"/>
      <c r="E122" s="452"/>
      <c r="F122" s="452"/>
      <c r="G122" s="452"/>
      <c r="H122" s="452"/>
      <c r="I122" s="452"/>
      <c r="J122" s="453"/>
      <c r="K122" s="92" t="s">
        <v>43</v>
      </c>
      <c r="L122" s="182">
        <f>SUM(L84:L120)</f>
        <v>4146.3400000000029</v>
      </c>
      <c r="M122" s="189">
        <f>SUM(M84:M120)</f>
        <v>522438.83999999997</v>
      </c>
      <c r="N122" s="184"/>
      <c r="O122" s="191">
        <f>SUM(M122)</f>
        <v>522438.83999999997</v>
      </c>
      <c r="P122" s="332"/>
    </row>
    <row r="123" spans="1:16" ht="15.75" customHeight="1" x14ac:dyDescent="0.2">
      <c r="A123" s="295"/>
      <c r="B123" s="301"/>
      <c r="C123" s="302"/>
      <c r="D123" s="303"/>
      <c r="E123" s="304"/>
      <c r="F123" s="304"/>
      <c r="G123" s="305"/>
      <c r="H123" s="305"/>
      <c r="I123" s="305"/>
      <c r="J123" s="305"/>
      <c r="K123" s="305"/>
      <c r="L123" s="305"/>
      <c r="M123" s="306"/>
      <c r="N123" s="91"/>
      <c r="O123" s="307"/>
      <c r="P123" s="298"/>
    </row>
    <row r="124" spans="1:16" s="161" customFormat="1" ht="26.1" customHeight="1" x14ac:dyDescent="0.25">
      <c r="A124" s="299"/>
      <c r="B124" s="173">
        <v>8</v>
      </c>
      <c r="C124" s="449" t="s">
        <v>650</v>
      </c>
      <c r="D124" s="449"/>
      <c r="E124" s="450" t="s">
        <v>191</v>
      </c>
      <c r="F124" s="450"/>
      <c r="G124" s="450"/>
      <c r="H124" s="450"/>
      <c r="I124" s="450"/>
      <c r="J124" s="450"/>
      <c r="K124" s="450"/>
      <c r="L124" s="450"/>
      <c r="M124" s="450"/>
      <c r="N124" s="450"/>
      <c r="O124" s="450"/>
      <c r="P124" s="300"/>
    </row>
    <row r="125" spans="1:16" ht="15" customHeight="1" x14ac:dyDescent="0.2">
      <c r="A125" s="295"/>
      <c r="B125" s="301"/>
      <c r="C125" s="302"/>
      <c r="D125" s="303"/>
      <c r="E125" s="304"/>
      <c r="F125" s="304"/>
      <c r="G125" s="305"/>
      <c r="H125" s="305"/>
      <c r="I125" s="305"/>
      <c r="J125" s="305"/>
      <c r="K125" s="305"/>
      <c r="L125" s="305"/>
      <c r="M125" s="306"/>
      <c r="N125" s="91"/>
      <c r="O125" s="307"/>
      <c r="P125" s="298"/>
    </row>
    <row r="126" spans="1:16" s="2" customFormat="1" ht="24.95" customHeight="1" x14ac:dyDescent="0.25">
      <c r="A126" s="293"/>
      <c r="B126" s="112">
        <v>1</v>
      </c>
      <c r="C126" s="100" t="s">
        <v>762</v>
      </c>
      <c r="D126" s="109" t="s">
        <v>18</v>
      </c>
      <c r="E126" s="15" t="s">
        <v>57</v>
      </c>
      <c r="F126" s="107">
        <v>51</v>
      </c>
      <c r="G126" s="109">
        <v>1130</v>
      </c>
      <c r="H126" s="109">
        <v>4</v>
      </c>
      <c r="I126" s="109" t="s">
        <v>26</v>
      </c>
      <c r="J126" s="15">
        <v>1</v>
      </c>
      <c r="K126" s="109" t="s">
        <v>651</v>
      </c>
      <c r="L126" s="400">
        <v>21.38</v>
      </c>
      <c r="M126" s="400">
        <f>L126*126</f>
        <v>2693.8799999999997</v>
      </c>
      <c r="N126" s="103"/>
      <c r="O126" s="115" t="s">
        <v>269</v>
      </c>
      <c r="P126" s="294"/>
    </row>
    <row r="127" spans="1:16" s="2" customFormat="1" ht="15" customHeight="1" x14ac:dyDescent="0.25">
      <c r="A127" s="293"/>
      <c r="B127" s="338"/>
      <c r="C127" s="339"/>
      <c r="D127" s="339"/>
      <c r="E127" s="340"/>
      <c r="F127" s="340"/>
      <c r="G127" s="341"/>
      <c r="H127" s="341"/>
      <c r="I127" s="341"/>
      <c r="J127" s="316"/>
      <c r="K127" s="319"/>
      <c r="L127" s="401"/>
      <c r="M127" s="402"/>
      <c r="N127" s="185"/>
      <c r="O127" s="342"/>
      <c r="P127" s="294"/>
    </row>
    <row r="128" spans="1:16" s="2" customFormat="1" ht="20.100000000000001" customHeight="1" x14ac:dyDescent="0.25">
      <c r="A128" s="293"/>
      <c r="B128" s="451" t="s">
        <v>42</v>
      </c>
      <c r="C128" s="452"/>
      <c r="D128" s="452"/>
      <c r="E128" s="452"/>
      <c r="F128" s="452"/>
      <c r="G128" s="452"/>
      <c r="H128" s="452"/>
      <c r="I128" s="452"/>
      <c r="J128" s="453"/>
      <c r="K128" s="92" t="s">
        <v>43</v>
      </c>
      <c r="L128" s="182">
        <f>SUM(L126)</f>
        <v>21.38</v>
      </c>
      <c r="M128" s="180">
        <f>SUM(M126)</f>
        <v>2693.8799999999997</v>
      </c>
      <c r="N128" s="177"/>
      <c r="O128" s="403">
        <f>SUM(M128)</f>
        <v>2693.8799999999997</v>
      </c>
      <c r="P128" s="294"/>
    </row>
    <row r="129" spans="1:16" x14ac:dyDescent="0.2">
      <c r="A129" s="295"/>
      <c r="B129" s="296"/>
      <c r="C129" s="297"/>
      <c r="D129" s="297"/>
      <c r="E129" s="296"/>
      <c r="F129" s="296"/>
      <c r="G129" s="296"/>
      <c r="H129" s="296"/>
      <c r="I129" s="296"/>
      <c r="J129" s="309"/>
      <c r="K129" s="309"/>
      <c r="L129" s="309"/>
      <c r="M129" s="309"/>
      <c r="N129" s="309"/>
      <c r="O129" s="296"/>
      <c r="P129" s="298"/>
    </row>
    <row r="130" spans="1:16" s="161" customFormat="1" ht="26.1" customHeight="1" x14ac:dyDescent="0.25">
      <c r="A130" s="299"/>
      <c r="B130" s="173">
        <v>9</v>
      </c>
      <c r="C130" s="449" t="s">
        <v>652</v>
      </c>
      <c r="D130" s="449"/>
      <c r="E130" s="450" t="s">
        <v>191</v>
      </c>
      <c r="F130" s="450"/>
      <c r="G130" s="450"/>
      <c r="H130" s="450"/>
      <c r="I130" s="450"/>
      <c r="J130" s="450"/>
      <c r="K130" s="450"/>
      <c r="L130" s="450"/>
      <c r="M130" s="450"/>
      <c r="N130" s="450"/>
      <c r="O130" s="450"/>
      <c r="P130" s="300"/>
    </row>
    <row r="131" spans="1:16" ht="17.100000000000001" customHeight="1" x14ac:dyDescent="0.35">
      <c r="A131" s="295"/>
      <c r="B131" s="343"/>
      <c r="C131" s="297"/>
      <c r="D131" s="297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8"/>
    </row>
    <row r="132" spans="1:16" s="66" customFormat="1" ht="24.95" customHeight="1" x14ac:dyDescent="0.25">
      <c r="A132" s="331"/>
      <c r="B132" s="114">
        <v>1</v>
      </c>
      <c r="C132" s="15" t="s">
        <v>653</v>
      </c>
      <c r="D132" s="15" t="s">
        <v>18</v>
      </c>
      <c r="E132" s="15" t="s">
        <v>654</v>
      </c>
      <c r="F132" s="186">
        <v>17</v>
      </c>
      <c r="G132" s="106">
        <v>173</v>
      </c>
      <c r="H132" s="187">
        <v>3</v>
      </c>
      <c r="I132" s="101" t="s">
        <v>174</v>
      </c>
      <c r="J132" s="187">
        <v>1</v>
      </c>
      <c r="K132" s="101" t="s">
        <v>93</v>
      </c>
      <c r="L132" s="404">
        <v>115.69</v>
      </c>
      <c r="M132" s="404">
        <f t="shared" ref="M132:M142" si="4">L132*126</f>
        <v>14576.94</v>
      </c>
      <c r="N132" s="188"/>
      <c r="O132" s="104" t="s">
        <v>20</v>
      </c>
      <c r="P132" s="332"/>
    </row>
    <row r="133" spans="1:16" s="66" customFormat="1" ht="24.95" customHeight="1" x14ac:dyDescent="0.25">
      <c r="A133" s="331"/>
      <c r="B133" s="114">
        <v>2</v>
      </c>
      <c r="C133" s="15" t="s">
        <v>653</v>
      </c>
      <c r="D133" s="15" t="s">
        <v>18</v>
      </c>
      <c r="E133" s="15" t="s">
        <v>654</v>
      </c>
      <c r="F133" s="186">
        <v>17</v>
      </c>
      <c r="G133" s="106">
        <v>173</v>
      </c>
      <c r="H133" s="187">
        <v>7</v>
      </c>
      <c r="I133" s="101" t="s">
        <v>26</v>
      </c>
      <c r="J133" s="187">
        <v>1</v>
      </c>
      <c r="K133" s="101" t="s">
        <v>48</v>
      </c>
      <c r="L133" s="404">
        <v>29.7</v>
      </c>
      <c r="M133" s="404">
        <f t="shared" si="4"/>
        <v>3742.2</v>
      </c>
      <c r="N133" s="188"/>
      <c r="O133" s="104" t="s">
        <v>20</v>
      </c>
      <c r="P133" s="332"/>
    </row>
    <row r="134" spans="1:16" s="66" customFormat="1" ht="24.95" customHeight="1" x14ac:dyDescent="0.25">
      <c r="A134" s="331"/>
      <c r="B134" s="114">
        <v>3</v>
      </c>
      <c r="C134" s="15" t="s">
        <v>653</v>
      </c>
      <c r="D134" s="15" t="s">
        <v>18</v>
      </c>
      <c r="E134" s="15" t="s">
        <v>654</v>
      </c>
      <c r="F134" s="186">
        <v>17</v>
      </c>
      <c r="G134" s="106">
        <v>173</v>
      </c>
      <c r="H134" s="187">
        <v>9</v>
      </c>
      <c r="I134" s="101" t="s">
        <v>26</v>
      </c>
      <c r="J134" s="187">
        <v>1</v>
      </c>
      <c r="K134" s="101" t="s">
        <v>157</v>
      </c>
      <c r="L134" s="404">
        <v>28.51</v>
      </c>
      <c r="M134" s="404">
        <f t="shared" si="4"/>
        <v>3592.26</v>
      </c>
      <c r="N134" s="188"/>
      <c r="O134" s="104" t="s">
        <v>20</v>
      </c>
      <c r="P134" s="332"/>
    </row>
    <row r="135" spans="1:16" s="66" customFormat="1" ht="24.95" customHeight="1" x14ac:dyDescent="0.25">
      <c r="A135" s="331"/>
      <c r="B135" s="114">
        <v>4</v>
      </c>
      <c r="C135" s="15" t="s">
        <v>653</v>
      </c>
      <c r="D135" s="15" t="s">
        <v>18</v>
      </c>
      <c r="E135" s="15" t="s">
        <v>654</v>
      </c>
      <c r="F135" s="186">
        <v>17</v>
      </c>
      <c r="G135" s="106">
        <v>173</v>
      </c>
      <c r="H135" s="187">
        <v>11</v>
      </c>
      <c r="I135" s="101" t="s">
        <v>26</v>
      </c>
      <c r="J135" s="187">
        <v>1</v>
      </c>
      <c r="K135" s="101" t="s">
        <v>157</v>
      </c>
      <c r="L135" s="404">
        <v>28.51</v>
      </c>
      <c r="M135" s="404">
        <f t="shared" si="4"/>
        <v>3592.26</v>
      </c>
      <c r="N135" s="188"/>
      <c r="O135" s="104" t="s">
        <v>20</v>
      </c>
      <c r="P135" s="332"/>
    </row>
    <row r="136" spans="1:16" s="66" customFormat="1" ht="24.95" customHeight="1" x14ac:dyDescent="0.25">
      <c r="A136" s="331"/>
      <c r="B136" s="114">
        <v>5</v>
      </c>
      <c r="C136" s="15" t="s">
        <v>653</v>
      </c>
      <c r="D136" s="15" t="s">
        <v>18</v>
      </c>
      <c r="E136" s="15" t="s">
        <v>655</v>
      </c>
      <c r="F136" s="186">
        <v>17</v>
      </c>
      <c r="G136" s="106">
        <v>228</v>
      </c>
      <c r="H136" s="187">
        <v>1</v>
      </c>
      <c r="I136" s="101" t="s">
        <v>24</v>
      </c>
      <c r="J136" s="187">
        <v>2</v>
      </c>
      <c r="K136" s="187" t="s">
        <v>102</v>
      </c>
      <c r="L136" s="404">
        <v>258.23</v>
      </c>
      <c r="M136" s="404">
        <f t="shared" si="4"/>
        <v>32536.980000000003</v>
      </c>
      <c r="N136" s="188"/>
      <c r="O136" s="104" t="s">
        <v>20</v>
      </c>
      <c r="P136" s="332"/>
    </row>
    <row r="137" spans="1:16" s="66" customFormat="1" ht="24.95" customHeight="1" x14ac:dyDescent="0.25">
      <c r="A137" s="331"/>
      <c r="B137" s="114">
        <v>6</v>
      </c>
      <c r="C137" s="15" t="s">
        <v>653</v>
      </c>
      <c r="D137" s="15" t="s">
        <v>18</v>
      </c>
      <c r="E137" s="15" t="s">
        <v>656</v>
      </c>
      <c r="F137" s="186">
        <v>17</v>
      </c>
      <c r="G137" s="106">
        <v>228</v>
      </c>
      <c r="H137" s="187">
        <v>4</v>
      </c>
      <c r="I137" s="101" t="s">
        <v>24</v>
      </c>
      <c r="J137" s="187">
        <v>2</v>
      </c>
      <c r="K137" s="187" t="s">
        <v>512</v>
      </c>
      <c r="L137" s="404">
        <v>335.7</v>
      </c>
      <c r="M137" s="404">
        <f t="shared" si="4"/>
        <v>42298.2</v>
      </c>
      <c r="N137" s="188"/>
      <c r="O137" s="104" t="s">
        <v>20</v>
      </c>
      <c r="P137" s="332"/>
    </row>
    <row r="138" spans="1:16" s="66" customFormat="1" ht="24.95" customHeight="1" x14ac:dyDescent="0.25">
      <c r="A138" s="331"/>
      <c r="B138" s="114">
        <v>7</v>
      </c>
      <c r="C138" s="15" t="s">
        <v>657</v>
      </c>
      <c r="D138" s="15" t="s">
        <v>18</v>
      </c>
      <c r="E138" s="15" t="s">
        <v>654</v>
      </c>
      <c r="F138" s="186">
        <v>17</v>
      </c>
      <c r="G138" s="106">
        <v>459</v>
      </c>
      <c r="H138" s="187"/>
      <c r="I138" s="101" t="s">
        <v>26</v>
      </c>
      <c r="J138" s="187">
        <v>2</v>
      </c>
      <c r="K138" s="101" t="s">
        <v>658</v>
      </c>
      <c r="L138" s="404">
        <v>32.07</v>
      </c>
      <c r="M138" s="404">
        <f t="shared" si="4"/>
        <v>4040.82</v>
      </c>
      <c r="N138" s="188"/>
      <c r="O138" s="108" t="s">
        <v>20</v>
      </c>
      <c r="P138" s="332"/>
    </row>
    <row r="139" spans="1:16" s="66" customFormat="1" ht="24.95" customHeight="1" x14ac:dyDescent="0.25">
      <c r="A139" s="331"/>
      <c r="B139" s="114">
        <v>8</v>
      </c>
      <c r="C139" s="15" t="s">
        <v>659</v>
      </c>
      <c r="D139" s="15" t="s">
        <v>18</v>
      </c>
      <c r="E139" s="15" t="s">
        <v>654</v>
      </c>
      <c r="F139" s="186">
        <v>24</v>
      </c>
      <c r="G139" s="106">
        <v>1190</v>
      </c>
      <c r="H139" s="187"/>
      <c r="I139" s="101" t="s">
        <v>26</v>
      </c>
      <c r="J139" s="187">
        <v>1</v>
      </c>
      <c r="K139" s="101" t="s">
        <v>532</v>
      </c>
      <c r="L139" s="404">
        <v>53.45</v>
      </c>
      <c r="M139" s="404">
        <f t="shared" si="4"/>
        <v>6734.7000000000007</v>
      </c>
      <c r="N139" s="188"/>
      <c r="O139" s="104" t="s">
        <v>20</v>
      </c>
      <c r="P139" s="332"/>
    </row>
    <row r="140" spans="1:16" s="66" customFormat="1" ht="24.95" customHeight="1" x14ac:dyDescent="0.25">
      <c r="A140" s="331"/>
      <c r="B140" s="114">
        <v>9</v>
      </c>
      <c r="C140" s="15" t="s">
        <v>660</v>
      </c>
      <c r="D140" s="15" t="s">
        <v>18</v>
      </c>
      <c r="E140" s="15" t="s">
        <v>661</v>
      </c>
      <c r="F140" s="179">
        <v>27</v>
      </c>
      <c r="G140" s="107">
        <v>535</v>
      </c>
      <c r="H140" s="109">
        <v>5</v>
      </c>
      <c r="I140" s="101" t="s">
        <v>73</v>
      </c>
      <c r="J140" s="101"/>
      <c r="K140" s="101" t="s">
        <v>41</v>
      </c>
      <c r="L140" s="405"/>
      <c r="M140" s="404">
        <f t="shared" si="4"/>
        <v>0</v>
      </c>
      <c r="N140" s="175"/>
      <c r="O140" s="108" t="s">
        <v>20</v>
      </c>
      <c r="P140" s="332"/>
    </row>
    <row r="141" spans="1:16" s="66" customFormat="1" ht="15" x14ac:dyDescent="0.25">
      <c r="A141" s="331"/>
      <c r="B141" s="114">
        <v>10</v>
      </c>
      <c r="C141" s="15" t="s">
        <v>662</v>
      </c>
      <c r="D141" s="15" t="s">
        <v>18</v>
      </c>
      <c r="E141" s="15" t="s">
        <v>654</v>
      </c>
      <c r="F141" s="179">
        <v>27</v>
      </c>
      <c r="G141" s="107">
        <v>2356</v>
      </c>
      <c r="H141" s="109">
        <v>1</v>
      </c>
      <c r="I141" s="101" t="s">
        <v>24</v>
      </c>
      <c r="J141" s="101">
        <v>2</v>
      </c>
      <c r="K141" s="101" t="s">
        <v>102</v>
      </c>
      <c r="L141" s="405">
        <v>258.23</v>
      </c>
      <c r="M141" s="404">
        <f t="shared" si="4"/>
        <v>32536.980000000003</v>
      </c>
      <c r="N141" s="175"/>
      <c r="O141" s="108" t="s">
        <v>20</v>
      </c>
      <c r="P141" s="332"/>
    </row>
    <row r="142" spans="1:16" s="66" customFormat="1" ht="24.95" customHeight="1" x14ac:dyDescent="0.25">
      <c r="A142" s="331"/>
      <c r="B142" s="114">
        <v>11</v>
      </c>
      <c r="C142" s="15" t="s">
        <v>662</v>
      </c>
      <c r="D142" s="15" t="s">
        <v>18</v>
      </c>
      <c r="E142" s="15" t="s">
        <v>654</v>
      </c>
      <c r="F142" s="179">
        <v>27</v>
      </c>
      <c r="G142" s="107">
        <v>2363</v>
      </c>
      <c r="H142" s="109">
        <v>3</v>
      </c>
      <c r="I142" s="101" t="s">
        <v>38</v>
      </c>
      <c r="J142" s="101">
        <v>1</v>
      </c>
      <c r="K142" s="101" t="s">
        <v>644</v>
      </c>
      <c r="L142" s="405">
        <v>132.21</v>
      </c>
      <c r="M142" s="404">
        <f t="shared" si="4"/>
        <v>16658.460000000003</v>
      </c>
      <c r="N142" s="175"/>
      <c r="O142" s="108" t="s">
        <v>20</v>
      </c>
      <c r="P142" s="332"/>
    </row>
    <row r="143" spans="1:16" s="66" customFormat="1" ht="15" x14ac:dyDescent="0.25">
      <c r="A143" s="331"/>
      <c r="B143" s="319"/>
      <c r="C143" s="314"/>
      <c r="D143" s="314"/>
      <c r="E143" s="316"/>
      <c r="F143" s="316"/>
      <c r="G143" s="316"/>
      <c r="H143" s="316"/>
      <c r="I143" s="316"/>
      <c r="J143" s="316"/>
      <c r="K143" s="316"/>
      <c r="L143" s="401"/>
      <c r="M143" s="401"/>
      <c r="N143" s="192"/>
      <c r="O143" s="319"/>
      <c r="P143" s="332"/>
    </row>
    <row r="144" spans="1:16" s="66" customFormat="1" ht="20.100000000000001" customHeight="1" x14ac:dyDescent="0.25">
      <c r="A144" s="331"/>
      <c r="B144" s="451" t="s">
        <v>42</v>
      </c>
      <c r="C144" s="452"/>
      <c r="D144" s="452"/>
      <c r="E144" s="452"/>
      <c r="F144" s="452"/>
      <c r="G144" s="452"/>
      <c r="H144" s="452"/>
      <c r="I144" s="452"/>
      <c r="J144" s="453"/>
      <c r="K144" s="92" t="s">
        <v>43</v>
      </c>
      <c r="L144" s="182">
        <f>SUM(L132:L142)</f>
        <v>1272.3000000000002</v>
      </c>
      <c r="M144" s="189">
        <f>SUM(M132:M142)</f>
        <v>160309.79999999999</v>
      </c>
      <c r="N144" s="190"/>
      <c r="O144" s="191">
        <f>SUM(M144)</f>
        <v>160309.79999999999</v>
      </c>
      <c r="P144" s="332"/>
    </row>
    <row r="145" spans="1:16" x14ac:dyDescent="0.2">
      <c r="A145" s="295"/>
      <c r="B145" s="296"/>
      <c r="C145" s="297"/>
      <c r="D145" s="297"/>
      <c r="E145" s="296"/>
      <c r="F145" s="296"/>
      <c r="G145" s="296"/>
      <c r="H145" s="296"/>
      <c r="I145" s="296"/>
      <c r="J145" s="309"/>
      <c r="K145" s="309"/>
      <c r="L145" s="309"/>
      <c r="M145" s="309"/>
      <c r="N145" s="309"/>
      <c r="O145" s="296"/>
      <c r="P145" s="298"/>
    </row>
    <row r="146" spans="1:16" s="161" customFormat="1" ht="26.1" customHeight="1" x14ac:dyDescent="0.25">
      <c r="A146" s="299"/>
      <c r="B146" s="173">
        <v>10</v>
      </c>
      <c r="C146" s="449" t="s">
        <v>663</v>
      </c>
      <c r="D146" s="449"/>
      <c r="E146" s="450" t="s">
        <v>191</v>
      </c>
      <c r="F146" s="450"/>
      <c r="G146" s="450"/>
      <c r="H146" s="450"/>
      <c r="I146" s="450"/>
      <c r="J146" s="450"/>
      <c r="K146" s="450"/>
      <c r="L146" s="450"/>
      <c r="M146" s="450"/>
      <c r="N146" s="450"/>
      <c r="O146" s="450"/>
      <c r="P146" s="300"/>
    </row>
    <row r="147" spans="1:16" ht="15" customHeight="1" x14ac:dyDescent="0.2">
      <c r="A147" s="295"/>
      <c r="B147" s="344"/>
      <c r="C147" s="302"/>
      <c r="D147" s="303"/>
      <c r="E147" s="304"/>
      <c r="F147" s="304"/>
      <c r="G147" s="305"/>
      <c r="H147" s="305"/>
      <c r="I147" s="305"/>
      <c r="J147" s="305"/>
      <c r="K147" s="305"/>
      <c r="L147" s="305"/>
      <c r="M147" s="306"/>
      <c r="N147" s="91"/>
      <c r="O147" s="307"/>
      <c r="P147" s="298"/>
    </row>
    <row r="148" spans="1:16" s="66" customFormat="1" ht="24.95" customHeight="1" x14ac:dyDescent="0.25">
      <c r="A148" s="331"/>
      <c r="B148" s="193">
        <v>1</v>
      </c>
      <c r="C148" s="16" t="s">
        <v>664</v>
      </c>
      <c r="D148" s="16" t="s">
        <v>21</v>
      </c>
      <c r="E148" s="16" t="s">
        <v>665</v>
      </c>
      <c r="F148" s="186">
        <v>10</v>
      </c>
      <c r="G148" s="100">
        <v>129</v>
      </c>
      <c r="H148" s="100">
        <v>2</v>
      </c>
      <c r="I148" s="100" t="s">
        <v>35</v>
      </c>
      <c r="J148" s="100" t="s">
        <v>30</v>
      </c>
      <c r="K148" s="100" t="s">
        <v>666</v>
      </c>
      <c r="L148" s="406">
        <v>209.9</v>
      </c>
      <c r="M148" s="406">
        <f>L148*176.4</f>
        <v>37026.36</v>
      </c>
      <c r="N148" s="194"/>
      <c r="O148" s="115" t="s">
        <v>20</v>
      </c>
      <c r="P148" s="332"/>
    </row>
    <row r="149" spans="1:16" s="66" customFormat="1" ht="24.95" customHeight="1" x14ac:dyDescent="0.25">
      <c r="A149" s="331"/>
      <c r="B149" s="193">
        <v>2</v>
      </c>
      <c r="C149" s="16" t="s">
        <v>664</v>
      </c>
      <c r="D149" s="16" t="s">
        <v>21</v>
      </c>
      <c r="E149" s="16" t="s">
        <v>667</v>
      </c>
      <c r="F149" s="186">
        <v>10</v>
      </c>
      <c r="G149" s="100">
        <v>129</v>
      </c>
      <c r="H149" s="100">
        <v>3</v>
      </c>
      <c r="I149" s="187" t="s">
        <v>38</v>
      </c>
      <c r="J149" s="195">
        <v>2</v>
      </c>
      <c r="K149" s="187" t="s">
        <v>668</v>
      </c>
      <c r="L149" s="406">
        <v>122.4</v>
      </c>
      <c r="M149" s="406">
        <f>L149*126</f>
        <v>15422.400000000001</v>
      </c>
      <c r="N149" s="194"/>
      <c r="O149" s="115" t="s">
        <v>20</v>
      </c>
      <c r="P149" s="332"/>
    </row>
    <row r="150" spans="1:16" s="66" customFormat="1" ht="15" x14ac:dyDescent="0.25">
      <c r="A150" s="331"/>
      <c r="B150" s="193">
        <v>3</v>
      </c>
      <c r="C150" s="16" t="s">
        <v>669</v>
      </c>
      <c r="D150" s="16" t="s">
        <v>21</v>
      </c>
      <c r="E150" s="16" t="s">
        <v>670</v>
      </c>
      <c r="F150" s="186">
        <v>10</v>
      </c>
      <c r="G150" s="100">
        <v>402</v>
      </c>
      <c r="H150" s="100">
        <v>1</v>
      </c>
      <c r="I150" s="187" t="s">
        <v>29</v>
      </c>
      <c r="J150" s="195">
        <v>2</v>
      </c>
      <c r="K150" s="187" t="s">
        <v>671</v>
      </c>
      <c r="L150" s="404">
        <v>464.81</v>
      </c>
      <c r="M150" s="406">
        <f t="shared" ref="M150:M155" si="5">L150*126</f>
        <v>58566.06</v>
      </c>
      <c r="N150" s="194"/>
      <c r="O150" s="108" t="s">
        <v>20</v>
      </c>
      <c r="P150" s="332"/>
    </row>
    <row r="151" spans="1:16" s="66" customFormat="1" ht="15" x14ac:dyDescent="0.25">
      <c r="A151" s="331"/>
      <c r="B151" s="193">
        <v>4</v>
      </c>
      <c r="C151" s="16" t="s">
        <v>669</v>
      </c>
      <c r="D151" s="16" t="s">
        <v>21</v>
      </c>
      <c r="E151" s="16" t="s">
        <v>670</v>
      </c>
      <c r="F151" s="186">
        <v>10</v>
      </c>
      <c r="G151" s="100">
        <v>402</v>
      </c>
      <c r="H151" s="100">
        <v>2</v>
      </c>
      <c r="I151" s="196" t="s">
        <v>26</v>
      </c>
      <c r="J151" s="100">
        <v>3</v>
      </c>
      <c r="K151" s="196" t="s">
        <v>672</v>
      </c>
      <c r="L151" s="406">
        <v>46.48</v>
      </c>
      <c r="M151" s="406">
        <f t="shared" si="5"/>
        <v>5856.48</v>
      </c>
      <c r="N151" s="16"/>
      <c r="O151" s="108" t="s">
        <v>20</v>
      </c>
      <c r="P151" s="332"/>
    </row>
    <row r="152" spans="1:16" s="66" customFormat="1" ht="15" x14ac:dyDescent="0.25">
      <c r="A152" s="331"/>
      <c r="B152" s="193">
        <v>5</v>
      </c>
      <c r="C152" s="16" t="s">
        <v>669</v>
      </c>
      <c r="D152" s="16" t="s">
        <v>21</v>
      </c>
      <c r="E152" s="16" t="s">
        <v>670</v>
      </c>
      <c r="F152" s="186">
        <v>10</v>
      </c>
      <c r="G152" s="100">
        <v>402</v>
      </c>
      <c r="H152" s="100">
        <v>3</v>
      </c>
      <c r="I152" s="187" t="s">
        <v>29</v>
      </c>
      <c r="J152" s="195">
        <v>2</v>
      </c>
      <c r="K152" s="187" t="s">
        <v>671</v>
      </c>
      <c r="L152" s="404">
        <v>464.81</v>
      </c>
      <c r="M152" s="406">
        <f t="shared" si="5"/>
        <v>58566.06</v>
      </c>
      <c r="N152" s="194"/>
      <c r="O152" s="108" t="s">
        <v>20</v>
      </c>
      <c r="P152" s="332"/>
    </row>
    <row r="153" spans="1:16" s="66" customFormat="1" ht="24.95" customHeight="1" x14ac:dyDescent="0.25">
      <c r="A153" s="331"/>
      <c r="B153" s="193">
        <v>6</v>
      </c>
      <c r="C153" s="16" t="s">
        <v>664</v>
      </c>
      <c r="D153" s="16" t="s">
        <v>21</v>
      </c>
      <c r="E153" s="16" t="s">
        <v>673</v>
      </c>
      <c r="F153" s="186">
        <v>10</v>
      </c>
      <c r="G153" s="187">
        <v>405</v>
      </c>
      <c r="H153" s="195">
        <v>2</v>
      </c>
      <c r="I153" s="187" t="s">
        <v>24</v>
      </c>
      <c r="J153" s="195">
        <v>2</v>
      </c>
      <c r="K153" s="187" t="s">
        <v>674</v>
      </c>
      <c r="L153" s="404">
        <v>455.52</v>
      </c>
      <c r="M153" s="406">
        <f t="shared" si="5"/>
        <v>57395.519999999997</v>
      </c>
      <c r="N153" s="16"/>
      <c r="O153" s="108" t="s">
        <v>20</v>
      </c>
      <c r="P153" s="332"/>
    </row>
    <row r="154" spans="1:16" s="66" customFormat="1" ht="15" x14ac:dyDescent="0.25">
      <c r="A154" s="331"/>
      <c r="B154" s="193">
        <v>7</v>
      </c>
      <c r="C154" s="16" t="s">
        <v>664</v>
      </c>
      <c r="D154" s="16" t="s">
        <v>21</v>
      </c>
      <c r="E154" s="16" t="s">
        <v>670</v>
      </c>
      <c r="F154" s="186">
        <v>10</v>
      </c>
      <c r="G154" s="187">
        <v>410</v>
      </c>
      <c r="H154" s="195">
        <v>1</v>
      </c>
      <c r="I154" s="187" t="s">
        <v>38</v>
      </c>
      <c r="J154" s="195">
        <v>2</v>
      </c>
      <c r="K154" s="187" t="s">
        <v>192</v>
      </c>
      <c r="L154" s="404">
        <v>428.4</v>
      </c>
      <c r="M154" s="406">
        <f t="shared" si="5"/>
        <v>53978.399999999994</v>
      </c>
      <c r="N154" s="16"/>
      <c r="O154" s="108" t="s">
        <v>20</v>
      </c>
      <c r="P154" s="332"/>
    </row>
    <row r="155" spans="1:16" s="66" customFormat="1" ht="24.95" customHeight="1" x14ac:dyDescent="0.25">
      <c r="A155" s="331"/>
      <c r="B155" s="193">
        <v>8</v>
      </c>
      <c r="C155" s="16" t="s">
        <v>675</v>
      </c>
      <c r="D155" s="16" t="s">
        <v>21</v>
      </c>
      <c r="E155" s="16" t="s">
        <v>670</v>
      </c>
      <c r="F155" s="186">
        <v>26</v>
      </c>
      <c r="G155" s="187">
        <v>767</v>
      </c>
      <c r="H155" s="195">
        <v>1</v>
      </c>
      <c r="I155" s="187" t="s">
        <v>38</v>
      </c>
      <c r="J155" s="195">
        <v>2</v>
      </c>
      <c r="K155" s="187" t="s">
        <v>330</v>
      </c>
      <c r="L155" s="404">
        <v>387.6</v>
      </c>
      <c r="M155" s="406">
        <f t="shared" si="5"/>
        <v>48837.600000000006</v>
      </c>
      <c r="N155" s="16"/>
      <c r="O155" s="108" t="s">
        <v>20</v>
      </c>
      <c r="P155" s="332"/>
    </row>
    <row r="156" spans="1:16" s="66" customFormat="1" ht="15" customHeight="1" x14ac:dyDescent="0.25">
      <c r="A156" s="331"/>
      <c r="B156" s="311"/>
      <c r="C156" s="345"/>
      <c r="D156" s="345"/>
      <c r="E156" s="316"/>
      <c r="F156" s="316"/>
      <c r="G156" s="314"/>
      <c r="H156" s="314"/>
      <c r="I156" s="314"/>
      <c r="J156" s="314"/>
      <c r="K156" s="314"/>
      <c r="L156" s="407"/>
      <c r="M156" s="407"/>
      <c r="N156" s="178"/>
      <c r="O156" s="315"/>
      <c r="P156" s="332"/>
    </row>
    <row r="157" spans="1:16" s="66" customFormat="1" ht="20.100000000000001" customHeight="1" x14ac:dyDescent="0.25">
      <c r="A157" s="346"/>
      <c r="B157" s="444"/>
      <c r="C157" s="445"/>
      <c r="D157" s="445"/>
      <c r="E157" s="445"/>
      <c r="F157" s="445"/>
      <c r="G157" s="445"/>
      <c r="H157" s="445"/>
      <c r="I157" s="445"/>
      <c r="J157" s="96" t="s">
        <v>42</v>
      </c>
      <c r="K157" s="96" t="s">
        <v>43</v>
      </c>
      <c r="L157" s="408">
        <f>SUM(L148:L155)</f>
        <v>2579.92</v>
      </c>
      <c r="M157" s="409">
        <f>SUM(M148:M155)</f>
        <v>335648.88</v>
      </c>
      <c r="N157" s="197"/>
      <c r="O157" s="410">
        <f>SUM(M157)</f>
        <v>335648.88</v>
      </c>
      <c r="P157" s="347"/>
    </row>
    <row r="158" spans="1:16" ht="12.75" customHeight="1" thickBot="1" x14ac:dyDescent="0.25">
      <c r="A158" s="446"/>
      <c r="B158" s="447"/>
      <c r="C158" s="447"/>
      <c r="D158" s="447"/>
      <c r="E158" s="447"/>
      <c r="F158" s="447"/>
      <c r="G158" s="447"/>
      <c r="H158" s="447"/>
      <c r="I158" s="447"/>
      <c r="J158" s="447"/>
      <c r="K158" s="447"/>
      <c r="L158" s="447"/>
      <c r="M158" s="447"/>
      <c r="N158" s="447"/>
      <c r="O158" s="447"/>
      <c r="P158" s="448"/>
    </row>
    <row r="159" spans="1:16" ht="12.75" customHeight="1" x14ac:dyDescent="0.2">
      <c r="A159" s="129"/>
      <c r="C159" s="348"/>
      <c r="D159" s="348"/>
      <c r="F159" s="349"/>
      <c r="P159" s="130"/>
    </row>
    <row r="160" spans="1:16" ht="12.75" customHeight="1" x14ac:dyDescent="0.2">
      <c r="A160" s="129"/>
      <c r="C160" s="348"/>
      <c r="D160" s="348"/>
      <c r="F160" s="349"/>
      <c r="P160" s="130"/>
    </row>
    <row r="161" spans="1:16" ht="12.75" customHeight="1" x14ac:dyDescent="0.2">
      <c r="A161" s="129"/>
      <c r="C161" s="348"/>
      <c r="D161" s="348"/>
      <c r="F161" s="349"/>
      <c r="P161" s="130"/>
    </row>
    <row r="162" spans="1:16" ht="12.75" customHeight="1" x14ac:dyDescent="0.2">
      <c r="A162" s="129"/>
      <c r="C162" s="348"/>
      <c r="D162" s="348"/>
      <c r="F162" s="349"/>
      <c r="P162" s="130"/>
    </row>
    <row r="163" spans="1:16" ht="12.75" customHeight="1" x14ac:dyDescent="0.2">
      <c r="A163" s="129"/>
      <c r="C163" s="348"/>
      <c r="D163" s="348"/>
      <c r="F163" s="349"/>
      <c r="P163" s="130"/>
    </row>
    <row r="164" spans="1:16" ht="12.75" customHeight="1" thickBot="1" x14ac:dyDescent="0.25">
      <c r="A164" s="129"/>
      <c r="C164" s="350"/>
      <c r="D164" s="351"/>
      <c r="E164" s="352"/>
      <c r="F164" s="352"/>
      <c r="P164" s="130"/>
    </row>
    <row r="165" spans="1:16" ht="18" customHeight="1" thickBot="1" x14ac:dyDescent="0.25">
      <c r="A165" s="129"/>
      <c r="B165" s="126"/>
      <c r="C165" s="127"/>
      <c r="D165" s="127"/>
      <c r="E165" s="128"/>
      <c r="F165" s="349"/>
      <c r="G165" s="353"/>
      <c r="P165" s="130"/>
    </row>
    <row r="166" spans="1:16" ht="63.75" customHeight="1" thickBot="1" x14ac:dyDescent="0.25">
      <c r="A166" s="129"/>
      <c r="B166" s="129"/>
      <c r="C166" s="171" t="s">
        <v>264</v>
      </c>
      <c r="D166" s="411">
        <f>O157+O144+O128+O122+O80+O70+O58+O49+O32+O21</f>
        <v>6041093.0579999993</v>
      </c>
      <c r="E166" s="130"/>
      <c r="F166" s="349"/>
      <c r="G166" s="354"/>
      <c r="P166" s="130"/>
    </row>
    <row r="167" spans="1:16" ht="18" customHeight="1" thickBot="1" x14ac:dyDescent="0.25">
      <c r="A167" s="131"/>
      <c r="B167" s="131"/>
      <c r="C167" s="98"/>
      <c r="D167" s="132"/>
      <c r="E167" s="97"/>
      <c r="F167" s="355"/>
      <c r="G167" s="356"/>
      <c r="H167" s="268"/>
      <c r="I167" s="268"/>
      <c r="J167" s="268"/>
      <c r="K167" s="268"/>
      <c r="L167" s="268"/>
      <c r="M167" s="268"/>
      <c r="N167" s="268"/>
      <c r="O167" s="268"/>
      <c r="P167" s="292"/>
    </row>
  </sheetData>
  <mergeCells count="33">
    <mergeCell ref="A1:P1"/>
    <mergeCell ref="B128:J128"/>
    <mergeCell ref="B144:J144"/>
    <mergeCell ref="C51:D51"/>
    <mergeCell ref="E51:O51"/>
    <mergeCell ref="C4:D4"/>
    <mergeCell ref="E4:O4"/>
    <mergeCell ref="C23:D23"/>
    <mergeCell ref="E23:O23"/>
    <mergeCell ref="B21:J21"/>
    <mergeCell ref="B32:J32"/>
    <mergeCell ref="B49:J49"/>
    <mergeCell ref="C34:D34"/>
    <mergeCell ref="E34:O34"/>
    <mergeCell ref="B48:O48"/>
    <mergeCell ref="C60:D60"/>
    <mergeCell ref="E60:O60"/>
    <mergeCell ref="C72:D72"/>
    <mergeCell ref="E72:O72"/>
    <mergeCell ref="B58:J58"/>
    <mergeCell ref="B70:J70"/>
    <mergeCell ref="C82:D82"/>
    <mergeCell ref="E82:O82"/>
    <mergeCell ref="C124:D124"/>
    <mergeCell ref="E124:O124"/>
    <mergeCell ref="B80:J80"/>
    <mergeCell ref="B122:J122"/>
    <mergeCell ref="B157:I157"/>
    <mergeCell ref="A158:P158"/>
    <mergeCell ref="C130:D130"/>
    <mergeCell ref="E130:O130"/>
    <mergeCell ref="C146:D146"/>
    <mergeCell ref="E146:O146"/>
  </mergeCells>
  <pageMargins left="0.25" right="0.25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97CD-B90F-49B8-BCF6-9D23034CFA85}">
  <sheetPr>
    <pageSetUpPr fitToPage="1"/>
  </sheetPr>
  <dimension ref="A1:P357"/>
  <sheetViews>
    <sheetView topLeftCell="A333" zoomScaleNormal="100" workbookViewId="0">
      <selection activeCell="D353" sqref="D353"/>
    </sheetView>
  </sheetViews>
  <sheetFormatPr defaultRowHeight="14.25" x14ac:dyDescent="0.2"/>
  <cols>
    <col min="1" max="1" width="4.42578125" style="125" customWidth="1"/>
    <col min="2" max="2" width="7" style="125" customWidth="1"/>
    <col min="3" max="3" width="35" style="125" customWidth="1"/>
    <col min="4" max="4" width="23.85546875" style="125" customWidth="1"/>
    <col min="5" max="5" width="36.42578125" style="125" customWidth="1"/>
    <col min="6" max="6" width="9.85546875" style="125" customWidth="1"/>
    <col min="7" max="7" width="11.7109375" style="125" customWidth="1"/>
    <col min="8" max="8" width="11.28515625" style="125" customWidth="1"/>
    <col min="9" max="9" width="11.42578125" style="125" customWidth="1"/>
    <col min="10" max="10" width="9.140625" style="125"/>
    <col min="11" max="11" width="13.140625" style="125" customWidth="1"/>
    <col min="12" max="12" width="21.28515625" style="125" customWidth="1"/>
    <col min="13" max="13" width="21.42578125" style="125" customWidth="1"/>
    <col min="14" max="14" width="18.7109375" style="125" customWidth="1"/>
    <col min="15" max="15" width="27.140625" style="125" customWidth="1"/>
    <col min="16" max="16" width="4.140625" style="125" customWidth="1"/>
    <col min="17" max="16384" width="9.140625" style="125"/>
  </cols>
  <sheetData>
    <row r="1" spans="1:16" s="137" customFormat="1" ht="21.75" customHeight="1" x14ac:dyDescent="0.5">
      <c r="A1" s="477" t="s">
        <v>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9"/>
    </row>
    <row r="2" spans="1:16" s="2" customFormat="1" ht="54.75" customHeight="1" x14ac:dyDescent="0.25">
      <c r="A2" s="1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5" t="s">
        <v>11</v>
      </c>
      <c r="M2" s="5" t="s">
        <v>12</v>
      </c>
      <c r="N2" s="5" t="s">
        <v>13</v>
      </c>
      <c r="O2" s="6" t="s">
        <v>14</v>
      </c>
      <c r="P2" s="7"/>
    </row>
    <row r="3" spans="1:16" s="2" customFormat="1" ht="21.75" customHeight="1" x14ac:dyDescent="0.25">
      <c r="A3" s="1"/>
      <c r="B3" s="8"/>
      <c r="C3" s="9"/>
      <c r="D3" s="245"/>
      <c r="E3" s="245"/>
      <c r="F3" s="245"/>
      <c r="G3" s="246"/>
      <c r="H3" s="246"/>
      <c r="I3" s="246"/>
      <c r="J3" s="246"/>
      <c r="K3" s="246"/>
      <c r="L3" s="10"/>
      <c r="M3" s="10"/>
      <c r="N3" s="10"/>
      <c r="O3" s="246"/>
      <c r="P3" s="7"/>
    </row>
    <row r="4" spans="1:16" s="141" customFormat="1" ht="21.75" customHeight="1" x14ac:dyDescent="0.4">
      <c r="A4" s="139"/>
      <c r="B4" s="11">
        <v>1</v>
      </c>
      <c r="C4" s="12" t="s">
        <v>15</v>
      </c>
      <c r="D4" s="474" t="s">
        <v>16</v>
      </c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140"/>
    </row>
    <row r="5" spans="1:16" s="2" customFormat="1" ht="21.75" customHeight="1" x14ac:dyDescent="0.25">
      <c r="A5" s="1"/>
      <c r="B5" s="247"/>
      <c r="C5" s="13"/>
      <c r="D5" s="13"/>
      <c r="E5" s="248"/>
      <c r="F5" s="245"/>
      <c r="G5" s="246"/>
      <c r="H5" s="246"/>
      <c r="I5" s="246"/>
      <c r="J5" s="246"/>
      <c r="K5" s="246"/>
      <c r="L5" s="10"/>
      <c r="M5" s="10"/>
      <c r="N5" s="10"/>
      <c r="O5" s="246"/>
      <c r="P5" s="7"/>
    </row>
    <row r="6" spans="1:16" s="2" customFormat="1" ht="36.75" customHeight="1" x14ac:dyDescent="0.25">
      <c r="A6" s="1"/>
      <c r="B6" s="14">
        <v>1</v>
      </c>
      <c r="C6" s="15" t="s">
        <v>17</v>
      </c>
      <c r="D6" s="15" t="s">
        <v>18</v>
      </c>
      <c r="E6" s="16" t="s">
        <v>771</v>
      </c>
      <c r="F6" s="17">
        <v>76</v>
      </c>
      <c r="G6" s="18">
        <v>3</v>
      </c>
      <c r="H6" s="18">
        <v>2</v>
      </c>
      <c r="I6" s="18" t="s">
        <v>19</v>
      </c>
      <c r="J6" s="18"/>
      <c r="K6" s="18"/>
      <c r="L6" s="19">
        <v>31581.200000000001</v>
      </c>
      <c r="M6" s="19"/>
      <c r="N6" s="24">
        <f>L6*63</f>
        <v>1989615.6</v>
      </c>
      <c r="O6" s="3" t="s">
        <v>20</v>
      </c>
      <c r="P6" s="7"/>
    </row>
    <row r="7" spans="1:16" s="2" customFormat="1" ht="21.75" customHeight="1" x14ac:dyDescent="0.25">
      <c r="A7" s="1"/>
      <c r="B7" s="14">
        <v>2</v>
      </c>
      <c r="C7" s="25" t="s">
        <v>23</v>
      </c>
      <c r="D7" s="15" t="s">
        <v>21</v>
      </c>
      <c r="E7" s="27" t="s">
        <v>772</v>
      </c>
      <c r="F7" s="23">
        <v>131</v>
      </c>
      <c r="G7" s="26">
        <v>610</v>
      </c>
      <c r="H7" s="26">
        <v>1</v>
      </c>
      <c r="I7" s="26" t="s">
        <v>24</v>
      </c>
      <c r="J7" s="26">
        <v>2</v>
      </c>
      <c r="K7" s="27" t="s">
        <v>25</v>
      </c>
      <c r="L7" s="28">
        <v>185.88</v>
      </c>
      <c r="M7" s="28">
        <f t="shared" ref="M7:M13" si="0">L7*126</f>
        <v>23420.880000000001</v>
      </c>
      <c r="N7" s="28"/>
      <c r="O7" s="3" t="s">
        <v>20</v>
      </c>
      <c r="P7" s="7"/>
    </row>
    <row r="8" spans="1:16" s="2" customFormat="1" ht="21.75" customHeight="1" x14ac:dyDescent="0.25">
      <c r="A8" s="1"/>
      <c r="B8" s="14">
        <v>3</v>
      </c>
      <c r="C8" s="25" t="s">
        <v>23</v>
      </c>
      <c r="D8" s="15" t="s">
        <v>21</v>
      </c>
      <c r="E8" s="27" t="s">
        <v>773</v>
      </c>
      <c r="F8" s="23">
        <v>131</v>
      </c>
      <c r="G8" s="26">
        <v>610</v>
      </c>
      <c r="H8" s="26">
        <v>2</v>
      </c>
      <c r="I8" s="26" t="s">
        <v>24</v>
      </c>
      <c r="J8" s="26">
        <v>2</v>
      </c>
      <c r="K8" s="27" t="s">
        <v>25</v>
      </c>
      <c r="L8" s="28">
        <v>185.88</v>
      </c>
      <c r="M8" s="28">
        <f t="shared" si="0"/>
        <v>23420.880000000001</v>
      </c>
      <c r="N8" s="28"/>
      <c r="O8" s="3" t="s">
        <v>20</v>
      </c>
      <c r="P8" s="7"/>
    </row>
    <row r="9" spans="1:16" s="2" customFormat="1" ht="21.75" customHeight="1" x14ac:dyDescent="0.25">
      <c r="A9" s="1"/>
      <c r="B9" s="14">
        <v>4</v>
      </c>
      <c r="C9" s="25" t="s">
        <v>23</v>
      </c>
      <c r="D9" s="15" t="s">
        <v>21</v>
      </c>
      <c r="E9" s="27" t="s">
        <v>57</v>
      </c>
      <c r="F9" s="23">
        <v>131</v>
      </c>
      <c r="G9" s="26">
        <v>610</v>
      </c>
      <c r="H9" s="26">
        <v>3</v>
      </c>
      <c r="I9" s="26" t="s">
        <v>26</v>
      </c>
      <c r="J9" s="26">
        <v>2</v>
      </c>
      <c r="K9" s="16" t="s">
        <v>27</v>
      </c>
      <c r="L9" s="28">
        <v>62</v>
      </c>
      <c r="M9" s="28">
        <f t="shared" si="0"/>
        <v>7812</v>
      </c>
      <c r="N9" s="28"/>
      <c r="O9" s="3" t="s">
        <v>20</v>
      </c>
      <c r="P9" s="7"/>
    </row>
    <row r="10" spans="1:16" s="2" customFormat="1" ht="21.75" customHeight="1" x14ac:dyDescent="0.25">
      <c r="A10" s="1"/>
      <c r="B10" s="14">
        <v>5</v>
      </c>
      <c r="C10" s="25" t="s">
        <v>23</v>
      </c>
      <c r="D10" s="15" t="s">
        <v>21</v>
      </c>
      <c r="E10" s="27" t="s">
        <v>772</v>
      </c>
      <c r="F10" s="23">
        <v>131</v>
      </c>
      <c r="G10" s="26">
        <v>610</v>
      </c>
      <c r="H10" s="26">
        <v>4</v>
      </c>
      <c r="I10" s="26" t="s">
        <v>24</v>
      </c>
      <c r="J10" s="26">
        <v>2</v>
      </c>
      <c r="K10" s="27" t="s">
        <v>28</v>
      </c>
      <c r="L10" s="28">
        <v>309.8</v>
      </c>
      <c r="M10" s="28">
        <f t="shared" si="0"/>
        <v>39034.800000000003</v>
      </c>
      <c r="N10" s="28"/>
      <c r="O10" s="3" t="s">
        <v>20</v>
      </c>
      <c r="P10" s="7"/>
    </row>
    <row r="11" spans="1:16" s="2" customFormat="1" ht="33" customHeight="1" x14ac:dyDescent="0.25">
      <c r="A11" s="1"/>
      <c r="B11" s="14">
        <v>6</v>
      </c>
      <c r="C11" s="25" t="s">
        <v>23</v>
      </c>
      <c r="D11" s="15" t="s">
        <v>21</v>
      </c>
      <c r="E11" s="16" t="s">
        <v>774</v>
      </c>
      <c r="F11" s="18">
        <v>141</v>
      </c>
      <c r="G11" s="17">
        <v>321</v>
      </c>
      <c r="H11" s="17">
        <v>1</v>
      </c>
      <c r="I11" s="18" t="s">
        <v>29</v>
      </c>
      <c r="J11" s="18" t="s">
        <v>30</v>
      </c>
      <c r="K11" s="18" t="s">
        <v>31</v>
      </c>
      <c r="L11" s="19">
        <v>271.14</v>
      </c>
      <c r="M11" s="28">
        <f t="shared" si="0"/>
        <v>34163.64</v>
      </c>
      <c r="N11" s="29"/>
      <c r="O11" s="3" t="s">
        <v>20</v>
      </c>
      <c r="P11" s="7"/>
    </row>
    <row r="12" spans="1:16" s="2" customFormat="1" ht="33" customHeight="1" x14ac:dyDescent="0.25">
      <c r="A12" s="1"/>
      <c r="B12" s="14">
        <v>7</v>
      </c>
      <c r="C12" s="25" t="s">
        <v>23</v>
      </c>
      <c r="D12" s="15" t="s">
        <v>21</v>
      </c>
      <c r="E12" s="16" t="s">
        <v>775</v>
      </c>
      <c r="F12" s="18">
        <v>141</v>
      </c>
      <c r="G12" s="17">
        <v>321</v>
      </c>
      <c r="H12" s="17">
        <v>2</v>
      </c>
      <c r="I12" s="18" t="s">
        <v>26</v>
      </c>
      <c r="J12" s="18" t="s">
        <v>30</v>
      </c>
      <c r="K12" s="18" t="s">
        <v>32</v>
      </c>
      <c r="L12" s="19">
        <v>10.33</v>
      </c>
      <c r="M12" s="28">
        <f t="shared" si="0"/>
        <v>1301.58</v>
      </c>
      <c r="N12" s="29"/>
      <c r="O12" s="3" t="s">
        <v>20</v>
      </c>
      <c r="P12" s="7"/>
    </row>
    <row r="13" spans="1:16" s="2" customFormat="1" ht="33" customHeight="1" x14ac:dyDescent="0.25">
      <c r="A13" s="1"/>
      <c r="B13" s="14">
        <v>8</v>
      </c>
      <c r="C13" s="25" t="s">
        <v>23</v>
      </c>
      <c r="D13" s="15" t="s">
        <v>21</v>
      </c>
      <c r="E13" s="16" t="s">
        <v>776</v>
      </c>
      <c r="F13" s="18">
        <v>141</v>
      </c>
      <c r="G13" s="17">
        <v>321</v>
      </c>
      <c r="H13" s="17">
        <v>3</v>
      </c>
      <c r="I13" s="18" t="s">
        <v>26</v>
      </c>
      <c r="J13" s="18" t="s">
        <v>30</v>
      </c>
      <c r="K13" s="18" t="s">
        <v>33</v>
      </c>
      <c r="L13" s="19">
        <v>25.82</v>
      </c>
      <c r="M13" s="28">
        <f t="shared" si="0"/>
        <v>3253.32</v>
      </c>
      <c r="N13" s="29"/>
      <c r="O13" s="3" t="s">
        <v>20</v>
      </c>
      <c r="P13" s="7"/>
    </row>
    <row r="14" spans="1:16" s="2" customFormat="1" ht="30" customHeight="1" x14ac:dyDescent="0.25">
      <c r="A14" s="1"/>
      <c r="B14" s="14">
        <v>9</v>
      </c>
      <c r="C14" s="15" t="s">
        <v>34</v>
      </c>
      <c r="D14" s="15" t="s">
        <v>21</v>
      </c>
      <c r="E14" s="16" t="s">
        <v>777</v>
      </c>
      <c r="F14" s="25">
        <v>147</v>
      </c>
      <c r="G14" s="16">
        <v>225</v>
      </c>
      <c r="H14" s="16">
        <v>4</v>
      </c>
      <c r="I14" s="16" t="s">
        <v>35</v>
      </c>
      <c r="J14" s="16" t="s">
        <v>30</v>
      </c>
      <c r="K14" s="16" t="s">
        <v>36</v>
      </c>
      <c r="L14" s="20">
        <v>451.9</v>
      </c>
      <c r="M14" s="20">
        <f>L14*176.4</f>
        <v>79715.16</v>
      </c>
      <c r="N14" s="20"/>
      <c r="O14" s="3" t="s">
        <v>20</v>
      </c>
      <c r="P14" s="7"/>
    </row>
    <row r="15" spans="1:16" s="2" customFormat="1" ht="31.5" customHeight="1" x14ac:dyDescent="0.25">
      <c r="A15" s="1"/>
      <c r="B15" s="14">
        <v>10</v>
      </c>
      <c r="C15" s="15" t="s">
        <v>34</v>
      </c>
      <c r="D15" s="15" t="s">
        <v>21</v>
      </c>
      <c r="E15" s="16" t="s">
        <v>778</v>
      </c>
      <c r="F15" s="25">
        <v>147</v>
      </c>
      <c r="G15" s="16">
        <v>225</v>
      </c>
      <c r="H15" s="16">
        <v>5</v>
      </c>
      <c r="I15" s="16" t="s">
        <v>26</v>
      </c>
      <c r="J15" s="16" t="s">
        <v>30</v>
      </c>
      <c r="K15" s="16" t="s">
        <v>37</v>
      </c>
      <c r="L15" s="20">
        <v>30.99</v>
      </c>
      <c r="M15" s="20">
        <f>L15*126</f>
        <v>3904.74</v>
      </c>
      <c r="N15" s="20"/>
      <c r="O15" s="3" t="s">
        <v>20</v>
      </c>
      <c r="P15" s="7"/>
    </row>
    <row r="16" spans="1:16" s="2" customFormat="1" ht="21.75" customHeight="1" x14ac:dyDescent="0.25">
      <c r="A16" s="1"/>
      <c r="B16" s="14">
        <v>11</v>
      </c>
      <c r="C16" s="15" t="s">
        <v>34</v>
      </c>
      <c r="D16" s="15" t="s">
        <v>21</v>
      </c>
      <c r="E16" s="16" t="s">
        <v>779</v>
      </c>
      <c r="F16" s="25">
        <v>147</v>
      </c>
      <c r="G16" s="16">
        <v>225</v>
      </c>
      <c r="H16" s="16">
        <v>6</v>
      </c>
      <c r="I16" s="16" t="s">
        <v>38</v>
      </c>
      <c r="J16" s="16">
        <v>1</v>
      </c>
      <c r="K16" s="16" t="s">
        <v>39</v>
      </c>
      <c r="L16" s="20">
        <v>87.8</v>
      </c>
      <c r="M16" s="20">
        <f>L16*126</f>
        <v>11062.8</v>
      </c>
      <c r="N16" s="20"/>
      <c r="O16" s="3" t="s">
        <v>20</v>
      </c>
      <c r="P16" s="7"/>
    </row>
    <row r="17" spans="1:16" s="2" customFormat="1" ht="21.75" customHeight="1" x14ac:dyDescent="0.25">
      <c r="A17" s="1"/>
      <c r="B17" s="14">
        <v>12</v>
      </c>
      <c r="C17" s="15" t="s">
        <v>34</v>
      </c>
      <c r="D17" s="15" t="s">
        <v>21</v>
      </c>
      <c r="E17" s="16" t="s">
        <v>779</v>
      </c>
      <c r="F17" s="25">
        <v>147</v>
      </c>
      <c r="G17" s="16">
        <v>225</v>
      </c>
      <c r="H17" s="16">
        <v>7</v>
      </c>
      <c r="I17" s="16" t="s">
        <v>38</v>
      </c>
      <c r="J17" s="16">
        <v>1</v>
      </c>
      <c r="K17" s="16" t="s">
        <v>39</v>
      </c>
      <c r="L17" s="20">
        <v>87.8</v>
      </c>
      <c r="M17" s="20">
        <f>L17*126</f>
        <v>11062.8</v>
      </c>
      <c r="N17" s="20"/>
      <c r="O17" s="3" t="s">
        <v>20</v>
      </c>
      <c r="P17" s="7"/>
    </row>
    <row r="18" spans="1:16" s="2" customFormat="1" ht="21.75" customHeight="1" x14ac:dyDescent="0.25">
      <c r="A18" s="1"/>
      <c r="B18" s="14">
        <v>13</v>
      </c>
      <c r="C18" s="15" t="s">
        <v>40</v>
      </c>
      <c r="D18" s="15" t="s">
        <v>21</v>
      </c>
      <c r="E18" s="16" t="s">
        <v>775</v>
      </c>
      <c r="F18" s="25">
        <v>148</v>
      </c>
      <c r="G18" s="16">
        <v>379</v>
      </c>
      <c r="H18" s="16">
        <v>1</v>
      </c>
      <c r="I18" s="16" t="s">
        <v>26</v>
      </c>
      <c r="J18" s="16">
        <v>2</v>
      </c>
      <c r="K18" s="16" t="s">
        <v>41</v>
      </c>
      <c r="L18" s="20">
        <v>77.489999999999995</v>
      </c>
      <c r="M18" s="20">
        <f>L18*126</f>
        <v>9763.74</v>
      </c>
      <c r="N18" s="20"/>
      <c r="O18" s="3" t="s">
        <v>20</v>
      </c>
      <c r="P18" s="7"/>
    </row>
    <row r="19" spans="1:16" s="2" customFormat="1" ht="21.75" customHeight="1" x14ac:dyDescent="0.25">
      <c r="A19" s="1"/>
      <c r="B19" s="249"/>
      <c r="C19" s="250"/>
      <c r="D19" s="250"/>
      <c r="E19" s="250"/>
      <c r="F19" s="250"/>
      <c r="G19" s="249"/>
      <c r="H19" s="249"/>
      <c r="I19" s="249"/>
      <c r="J19" s="249"/>
      <c r="K19" s="249"/>
      <c r="L19" s="30"/>
      <c r="M19" s="30"/>
      <c r="N19" s="30"/>
      <c r="O19" s="249"/>
      <c r="P19" s="7"/>
    </row>
    <row r="20" spans="1:16" s="2" customFormat="1" ht="21.75" customHeight="1" thickBot="1" x14ac:dyDescent="0.3">
      <c r="A20" s="1"/>
      <c r="B20" s="471" t="s">
        <v>42</v>
      </c>
      <c r="C20" s="472"/>
      <c r="D20" s="472"/>
      <c r="E20" s="472"/>
      <c r="F20" s="472"/>
      <c r="G20" s="472"/>
      <c r="H20" s="472"/>
      <c r="I20" s="473"/>
      <c r="J20" s="3" t="s">
        <v>43</v>
      </c>
      <c r="K20" s="3"/>
      <c r="L20" s="5">
        <f>SUM(L6:L18)</f>
        <v>33368.030000000006</v>
      </c>
      <c r="M20" s="5">
        <f>SUM(M6:M18)</f>
        <v>247916.33999999997</v>
      </c>
      <c r="N20" s="5">
        <f>SUM(N6:N18)</f>
        <v>1989615.6</v>
      </c>
      <c r="O20" s="397">
        <f>SUM(M20+N20)</f>
        <v>2237531.94</v>
      </c>
      <c r="P20" s="7"/>
    </row>
    <row r="21" spans="1:16" s="2" customFormat="1" ht="21.75" customHeight="1" x14ac:dyDescent="0.25">
      <c r="A21" s="1"/>
      <c r="B21" s="249"/>
      <c r="C21" s="250"/>
      <c r="D21" s="250"/>
      <c r="E21" s="250"/>
      <c r="F21" s="250"/>
      <c r="G21" s="249"/>
      <c r="H21" s="249"/>
      <c r="I21" s="249"/>
      <c r="J21" s="249"/>
      <c r="K21" s="249"/>
      <c r="L21" s="32"/>
      <c r="M21" s="32"/>
      <c r="N21" s="32"/>
      <c r="O21" s="249"/>
      <c r="P21" s="7"/>
    </row>
    <row r="22" spans="1:16" s="141" customFormat="1" ht="21.75" customHeight="1" x14ac:dyDescent="0.4">
      <c r="A22" s="142"/>
      <c r="B22" s="11">
        <v>2</v>
      </c>
      <c r="C22" s="462" t="s">
        <v>44</v>
      </c>
      <c r="D22" s="463"/>
      <c r="E22" s="474" t="s">
        <v>16</v>
      </c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140"/>
    </row>
    <row r="23" spans="1:16" s="2" customFormat="1" ht="21.75" customHeight="1" x14ac:dyDescent="0.25">
      <c r="A23" s="33"/>
      <c r="B23" s="246"/>
      <c r="C23" s="245"/>
      <c r="D23" s="245"/>
      <c r="E23" s="245"/>
      <c r="F23" s="245"/>
      <c r="G23" s="246"/>
      <c r="H23" s="246"/>
      <c r="I23" s="246"/>
      <c r="J23" s="246"/>
      <c r="K23" s="246"/>
      <c r="L23" s="10"/>
      <c r="M23" s="10"/>
      <c r="N23" s="10"/>
      <c r="O23" s="246"/>
      <c r="P23" s="7"/>
    </row>
    <row r="24" spans="1:16" s="2" customFormat="1" ht="21.75" customHeight="1" x14ac:dyDescent="0.25">
      <c r="A24" s="33"/>
      <c r="B24" s="14">
        <v>1</v>
      </c>
      <c r="C24" s="16" t="s">
        <v>45</v>
      </c>
      <c r="D24" s="16" t="s">
        <v>21</v>
      </c>
      <c r="E24" s="16" t="s">
        <v>57</v>
      </c>
      <c r="F24" s="25">
        <v>38</v>
      </c>
      <c r="G24" s="21">
        <v>182</v>
      </c>
      <c r="H24" s="21">
        <v>1</v>
      </c>
      <c r="I24" s="16" t="s">
        <v>24</v>
      </c>
      <c r="J24" s="15">
        <v>1</v>
      </c>
      <c r="K24" s="15" t="s">
        <v>46</v>
      </c>
      <c r="L24" s="29">
        <v>219.49</v>
      </c>
      <c r="M24" s="20">
        <f>L24*126</f>
        <v>27655.74</v>
      </c>
      <c r="N24" s="20"/>
      <c r="O24" s="3" t="s">
        <v>47</v>
      </c>
      <c r="P24" s="7"/>
    </row>
    <row r="25" spans="1:16" s="2" customFormat="1" ht="21.75" customHeight="1" x14ac:dyDescent="0.25">
      <c r="A25" s="33"/>
      <c r="B25" s="14">
        <v>2</v>
      </c>
      <c r="C25" s="16" t="s">
        <v>45</v>
      </c>
      <c r="D25" s="16" t="s">
        <v>21</v>
      </c>
      <c r="E25" s="16" t="s">
        <v>57</v>
      </c>
      <c r="F25" s="25">
        <v>38</v>
      </c>
      <c r="G25" s="21">
        <v>182</v>
      </c>
      <c r="H25" s="21">
        <v>2</v>
      </c>
      <c r="I25" s="16" t="s">
        <v>26</v>
      </c>
      <c r="J25" s="15">
        <v>1</v>
      </c>
      <c r="K25" s="15" t="s">
        <v>48</v>
      </c>
      <c r="L25" s="29">
        <v>24.53</v>
      </c>
      <c r="M25" s="20">
        <f>L25*126</f>
        <v>3090.78</v>
      </c>
      <c r="N25" s="20"/>
      <c r="O25" s="3" t="s">
        <v>47</v>
      </c>
      <c r="P25" s="7"/>
    </row>
    <row r="26" spans="1:16" s="2" customFormat="1" ht="21.75" customHeight="1" x14ac:dyDescent="0.25">
      <c r="A26" s="33"/>
      <c r="B26" s="14">
        <v>3</v>
      </c>
      <c r="C26" s="16" t="s">
        <v>45</v>
      </c>
      <c r="D26" s="16" t="s">
        <v>21</v>
      </c>
      <c r="E26" s="16" t="s">
        <v>57</v>
      </c>
      <c r="F26" s="25">
        <v>38</v>
      </c>
      <c r="G26" s="21">
        <v>182</v>
      </c>
      <c r="H26" s="21">
        <v>3</v>
      </c>
      <c r="I26" s="16" t="s">
        <v>49</v>
      </c>
      <c r="J26" s="15">
        <v>1</v>
      </c>
      <c r="K26" s="15" t="s">
        <v>50</v>
      </c>
      <c r="L26" s="29">
        <v>33.520000000000003</v>
      </c>
      <c r="M26" s="20">
        <f>L26*126</f>
        <v>4223.5200000000004</v>
      </c>
      <c r="N26" s="20"/>
      <c r="O26" s="3" t="s">
        <v>47</v>
      </c>
      <c r="P26" s="7"/>
    </row>
    <row r="27" spans="1:16" s="2" customFormat="1" ht="21.75" customHeight="1" x14ac:dyDescent="0.25">
      <c r="A27" s="33"/>
      <c r="B27" s="14">
        <v>4</v>
      </c>
      <c r="C27" s="16" t="s">
        <v>51</v>
      </c>
      <c r="D27" s="16" t="s">
        <v>21</v>
      </c>
      <c r="E27" s="16" t="s">
        <v>780</v>
      </c>
      <c r="F27" s="25">
        <v>39</v>
      </c>
      <c r="G27" s="21">
        <v>220</v>
      </c>
      <c r="H27" s="21"/>
      <c r="I27" s="16" t="s">
        <v>52</v>
      </c>
      <c r="J27" s="15" t="s">
        <v>30</v>
      </c>
      <c r="K27" s="15" t="s">
        <v>53</v>
      </c>
      <c r="L27" s="29">
        <v>1043.5999999999999</v>
      </c>
      <c r="M27" s="29">
        <f>L27*176.4</f>
        <v>184091.03999999998</v>
      </c>
      <c r="N27" s="29"/>
      <c r="O27" s="3" t="s">
        <v>47</v>
      </c>
      <c r="P27" s="7"/>
    </row>
    <row r="28" spans="1:16" s="2" customFormat="1" ht="21.75" customHeight="1" x14ac:dyDescent="0.25">
      <c r="A28" s="33"/>
      <c r="B28" s="14">
        <v>5</v>
      </c>
      <c r="C28" s="16" t="s">
        <v>54</v>
      </c>
      <c r="D28" s="16" t="s">
        <v>21</v>
      </c>
      <c r="E28" s="16" t="s">
        <v>57</v>
      </c>
      <c r="F28" s="25">
        <v>40</v>
      </c>
      <c r="G28" s="21">
        <v>165</v>
      </c>
      <c r="H28" s="21">
        <v>1</v>
      </c>
      <c r="I28" s="16" t="s">
        <v>24</v>
      </c>
      <c r="J28" s="15">
        <v>2</v>
      </c>
      <c r="K28" s="15" t="s">
        <v>55</v>
      </c>
      <c r="L28" s="29">
        <v>125.5</v>
      </c>
      <c r="M28" s="20">
        <f>L28*126</f>
        <v>15813</v>
      </c>
      <c r="N28" s="20"/>
      <c r="O28" s="3" t="s">
        <v>20</v>
      </c>
      <c r="P28" s="7"/>
    </row>
    <row r="29" spans="1:16" s="2" customFormat="1" ht="30" customHeight="1" x14ac:dyDescent="0.25">
      <c r="A29" s="33"/>
      <c r="B29" s="14">
        <v>6</v>
      </c>
      <c r="C29" s="16" t="s">
        <v>56</v>
      </c>
      <c r="D29" s="15" t="s">
        <v>21</v>
      </c>
      <c r="E29" s="16" t="s">
        <v>57</v>
      </c>
      <c r="F29" s="16">
        <v>50</v>
      </c>
      <c r="G29" s="21">
        <v>114</v>
      </c>
      <c r="H29" s="15"/>
      <c r="I29" s="16" t="s">
        <v>58</v>
      </c>
      <c r="J29" s="15" t="s">
        <v>30</v>
      </c>
      <c r="K29" s="15" t="s">
        <v>59</v>
      </c>
      <c r="L29" s="29">
        <v>405.06</v>
      </c>
      <c r="M29" s="34">
        <f>L29*176.4</f>
        <v>71452.584000000003</v>
      </c>
      <c r="N29" s="20"/>
      <c r="O29" s="3" t="s">
        <v>20</v>
      </c>
      <c r="P29" s="7"/>
    </row>
    <row r="30" spans="1:16" s="2" customFormat="1" ht="21.75" customHeight="1" x14ac:dyDescent="0.25">
      <c r="A30" s="33"/>
      <c r="B30" s="14">
        <v>7</v>
      </c>
      <c r="C30" s="15" t="s">
        <v>60</v>
      </c>
      <c r="D30" s="15" t="s">
        <v>21</v>
      </c>
      <c r="E30" s="16" t="s">
        <v>57</v>
      </c>
      <c r="F30" s="16">
        <v>51</v>
      </c>
      <c r="G30" s="21">
        <v>108</v>
      </c>
      <c r="H30" s="15"/>
      <c r="I30" s="16" t="s">
        <v>58</v>
      </c>
      <c r="J30" s="15" t="s">
        <v>30</v>
      </c>
      <c r="K30" s="15" t="s">
        <v>61</v>
      </c>
      <c r="L30" s="29">
        <v>397.67</v>
      </c>
      <c r="M30" s="34">
        <f>L30*176.4</f>
        <v>70148.988000000012</v>
      </c>
      <c r="N30" s="20"/>
      <c r="O30" s="3" t="s">
        <v>20</v>
      </c>
      <c r="P30" s="7"/>
    </row>
    <row r="31" spans="1:16" s="2" customFormat="1" ht="21.75" customHeight="1" x14ac:dyDescent="0.25">
      <c r="A31" s="33"/>
      <c r="B31" s="14">
        <v>8</v>
      </c>
      <c r="C31" s="16" t="s">
        <v>60</v>
      </c>
      <c r="D31" s="16" t="s">
        <v>21</v>
      </c>
      <c r="E31" s="16" t="s">
        <v>57</v>
      </c>
      <c r="F31" s="25">
        <v>51</v>
      </c>
      <c r="G31" s="21">
        <v>265</v>
      </c>
      <c r="H31" s="21">
        <v>1</v>
      </c>
      <c r="I31" s="16" t="s">
        <v>62</v>
      </c>
      <c r="J31" s="15">
        <v>2</v>
      </c>
      <c r="K31" s="15" t="s">
        <v>63</v>
      </c>
      <c r="L31" s="29">
        <v>118.79</v>
      </c>
      <c r="M31" s="34">
        <f>L31*126</f>
        <v>14967.54</v>
      </c>
      <c r="N31" s="20"/>
      <c r="O31" s="3" t="s">
        <v>20</v>
      </c>
      <c r="P31" s="7"/>
    </row>
    <row r="32" spans="1:16" s="2" customFormat="1" ht="21.75" customHeight="1" x14ac:dyDescent="0.25">
      <c r="A32" s="33"/>
      <c r="B32" s="14">
        <v>9</v>
      </c>
      <c r="C32" s="16" t="s">
        <v>60</v>
      </c>
      <c r="D32" s="16" t="s">
        <v>21</v>
      </c>
      <c r="E32" s="16" t="s">
        <v>57</v>
      </c>
      <c r="F32" s="25">
        <v>51</v>
      </c>
      <c r="G32" s="21">
        <v>265</v>
      </c>
      <c r="H32" s="21">
        <v>2</v>
      </c>
      <c r="I32" s="16" t="s">
        <v>62</v>
      </c>
      <c r="J32" s="15">
        <v>2</v>
      </c>
      <c r="K32" s="15" t="s">
        <v>64</v>
      </c>
      <c r="L32" s="29">
        <v>53.71</v>
      </c>
      <c r="M32" s="34">
        <f>L32*126</f>
        <v>6767.46</v>
      </c>
      <c r="N32" s="20"/>
      <c r="O32" s="3" t="s">
        <v>20</v>
      </c>
      <c r="P32" s="7"/>
    </row>
    <row r="33" spans="1:16" s="2" customFormat="1" ht="21.75" customHeight="1" x14ac:dyDescent="0.25">
      <c r="A33" s="33"/>
      <c r="B33" s="246"/>
      <c r="C33" s="245"/>
      <c r="D33" s="245"/>
      <c r="E33" s="245"/>
      <c r="F33" s="245"/>
      <c r="G33" s="246"/>
      <c r="H33" s="246"/>
      <c r="I33" s="246"/>
      <c r="J33" s="246"/>
      <c r="K33" s="246"/>
      <c r="L33" s="10"/>
      <c r="M33" s="10"/>
      <c r="N33" s="10"/>
      <c r="O33" s="246"/>
      <c r="P33" s="7"/>
    </row>
    <row r="34" spans="1:16" s="2" customFormat="1" ht="21.75" customHeight="1" x14ac:dyDescent="0.25">
      <c r="A34" s="33"/>
      <c r="B34" s="471" t="s">
        <v>42</v>
      </c>
      <c r="C34" s="472"/>
      <c r="D34" s="472"/>
      <c r="E34" s="472"/>
      <c r="F34" s="472"/>
      <c r="G34" s="472"/>
      <c r="H34" s="472"/>
      <c r="I34" s="472"/>
      <c r="J34" s="473"/>
      <c r="K34" s="3" t="s">
        <v>43</v>
      </c>
      <c r="L34" s="5">
        <f>SUM(L24:L32)</f>
        <v>2421.87</v>
      </c>
      <c r="M34" s="5">
        <f>SUM(M24:M32)</f>
        <v>398210.652</v>
      </c>
      <c r="N34" s="5"/>
      <c r="O34" s="397">
        <f>SUM(M34+N34)</f>
        <v>398210.652</v>
      </c>
      <c r="P34" s="7"/>
    </row>
    <row r="35" spans="1:16" s="2" customFormat="1" ht="21.75" customHeight="1" x14ac:dyDescent="0.25">
      <c r="A35" s="33"/>
      <c r="B35" s="246"/>
      <c r="C35" s="245"/>
      <c r="D35" s="245"/>
      <c r="E35" s="245"/>
      <c r="F35" s="245"/>
      <c r="G35" s="246"/>
      <c r="H35" s="246"/>
      <c r="I35" s="246"/>
      <c r="J35" s="246"/>
      <c r="K35" s="246"/>
      <c r="L35" s="10"/>
      <c r="M35" s="10"/>
      <c r="N35" s="10"/>
      <c r="O35" s="246"/>
      <c r="P35" s="7"/>
    </row>
    <row r="36" spans="1:16" s="141" customFormat="1" ht="21.75" customHeight="1" x14ac:dyDescent="0.4">
      <c r="A36" s="142"/>
      <c r="B36" s="11">
        <v>3</v>
      </c>
      <c r="C36" s="462" t="s">
        <v>65</v>
      </c>
      <c r="D36" s="463"/>
      <c r="E36" s="474" t="s">
        <v>16</v>
      </c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140"/>
    </row>
    <row r="37" spans="1:16" s="2" customFormat="1" ht="21.75" customHeight="1" x14ac:dyDescent="0.25">
      <c r="A37" s="33"/>
      <c r="B37" s="246"/>
      <c r="C37" s="245"/>
      <c r="D37" s="245"/>
      <c r="E37" s="245"/>
      <c r="F37" s="245"/>
      <c r="G37" s="246"/>
      <c r="H37" s="246"/>
      <c r="I37" s="246"/>
      <c r="J37" s="246"/>
      <c r="K37" s="246"/>
      <c r="L37" s="10"/>
      <c r="M37" s="10"/>
      <c r="N37" s="10"/>
      <c r="O37" s="246"/>
      <c r="P37" s="7"/>
    </row>
    <row r="38" spans="1:16" s="2" customFormat="1" ht="31.5" customHeight="1" x14ac:dyDescent="0.25">
      <c r="A38" s="33"/>
      <c r="B38" s="14">
        <v>1</v>
      </c>
      <c r="C38" s="16" t="s">
        <v>66</v>
      </c>
      <c r="D38" s="15" t="s">
        <v>21</v>
      </c>
      <c r="E38" s="27" t="s">
        <v>67</v>
      </c>
      <c r="F38" s="18">
        <v>59</v>
      </c>
      <c r="G38" s="17">
        <v>215</v>
      </c>
      <c r="H38" s="18">
        <v>1</v>
      </c>
      <c r="I38" s="18" t="s">
        <v>38</v>
      </c>
      <c r="J38" s="18">
        <v>2</v>
      </c>
      <c r="K38" s="18" t="s">
        <v>68</v>
      </c>
      <c r="L38" s="19">
        <v>55.52</v>
      </c>
      <c r="M38" s="20">
        <f>L38*126</f>
        <v>6995.52</v>
      </c>
      <c r="N38" s="35"/>
      <c r="O38" s="3" t="s">
        <v>20</v>
      </c>
      <c r="P38" s="36"/>
    </row>
    <row r="39" spans="1:16" s="2" customFormat="1" ht="31.5" customHeight="1" x14ac:dyDescent="0.25">
      <c r="A39" s="33"/>
      <c r="B39" s="14">
        <v>2</v>
      </c>
      <c r="C39" s="16" t="s">
        <v>69</v>
      </c>
      <c r="D39" s="15" t="s">
        <v>21</v>
      </c>
      <c r="E39" s="27" t="s">
        <v>57</v>
      </c>
      <c r="F39" s="18">
        <v>59</v>
      </c>
      <c r="G39" s="17">
        <v>283</v>
      </c>
      <c r="H39" s="18">
        <v>1</v>
      </c>
      <c r="I39" s="18" t="s">
        <v>70</v>
      </c>
      <c r="J39" s="18">
        <v>2</v>
      </c>
      <c r="K39" s="18" t="s">
        <v>71</v>
      </c>
      <c r="L39" s="19">
        <v>289.22000000000003</v>
      </c>
      <c r="M39" s="20">
        <f>L39*126</f>
        <v>36441.72</v>
      </c>
      <c r="N39" s="35"/>
      <c r="O39" s="3" t="s">
        <v>20</v>
      </c>
      <c r="P39" s="36"/>
    </row>
    <row r="40" spans="1:16" s="2" customFormat="1" ht="31.5" customHeight="1" x14ac:dyDescent="0.25">
      <c r="A40" s="33"/>
      <c r="B40" s="14">
        <v>3</v>
      </c>
      <c r="C40" s="16" t="s">
        <v>69</v>
      </c>
      <c r="D40" s="15" t="s">
        <v>21</v>
      </c>
      <c r="E40" s="27" t="s">
        <v>57</v>
      </c>
      <c r="F40" s="16">
        <v>59</v>
      </c>
      <c r="G40" s="21">
        <v>283</v>
      </c>
      <c r="H40" s="15">
        <v>2</v>
      </c>
      <c r="I40" s="15" t="s">
        <v>26</v>
      </c>
      <c r="J40" s="15" t="s">
        <v>30</v>
      </c>
      <c r="K40" s="15" t="s">
        <v>72</v>
      </c>
      <c r="L40" s="29">
        <v>54.23</v>
      </c>
      <c r="M40" s="20">
        <f>L40*126</f>
        <v>6832.98</v>
      </c>
      <c r="N40" s="35"/>
      <c r="O40" s="3" t="s">
        <v>20</v>
      </c>
      <c r="P40" s="36"/>
    </row>
    <row r="41" spans="1:16" s="2" customFormat="1" ht="31.5" customHeight="1" x14ac:dyDescent="0.25">
      <c r="A41" s="33"/>
      <c r="B41" s="14">
        <v>4</v>
      </c>
      <c r="C41" s="16" t="s">
        <v>69</v>
      </c>
      <c r="D41" s="15" t="s">
        <v>21</v>
      </c>
      <c r="E41" s="27" t="s">
        <v>57</v>
      </c>
      <c r="F41" s="16">
        <v>59</v>
      </c>
      <c r="G41" s="21">
        <v>367</v>
      </c>
      <c r="H41" s="15">
        <v>1</v>
      </c>
      <c r="I41" s="15" t="s">
        <v>73</v>
      </c>
      <c r="J41" s="15"/>
      <c r="K41" s="18" t="s">
        <v>74</v>
      </c>
      <c r="L41" s="19"/>
      <c r="M41" s="20">
        <f>L41*126</f>
        <v>0</v>
      </c>
      <c r="N41" s="35"/>
      <c r="O41" s="3" t="s">
        <v>20</v>
      </c>
      <c r="P41" s="36"/>
    </row>
    <row r="42" spans="1:16" s="2" customFormat="1" ht="31.5" customHeight="1" x14ac:dyDescent="0.25">
      <c r="A42" s="33"/>
      <c r="B42" s="14">
        <v>5</v>
      </c>
      <c r="C42" s="16"/>
      <c r="D42" s="15" t="s">
        <v>21</v>
      </c>
      <c r="E42" s="27"/>
      <c r="F42" s="16">
        <v>59</v>
      </c>
      <c r="G42" s="21">
        <v>407</v>
      </c>
      <c r="H42" s="15"/>
      <c r="I42" s="15" t="s">
        <v>75</v>
      </c>
      <c r="J42" s="15"/>
      <c r="K42" s="18"/>
      <c r="L42" s="19"/>
      <c r="M42" s="20"/>
      <c r="N42" s="35"/>
      <c r="O42" s="3" t="s">
        <v>20</v>
      </c>
      <c r="P42" s="36"/>
    </row>
    <row r="43" spans="1:16" s="2" customFormat="1" ht="31.5" customHeight="1" x14ac:dyDescent="0.25">
      <c r="A43" s="33"/>
      <c r="B43" s="14">
        <v>6</v>
      </c>
      <c r="C43" s="16"/>
      <c r="D43" s="15" t="s">
        <v>21</v>
      </c>
      <c r="E43" s="27"/>
      <c r="F43" s="16">
        <v>59</v>
      </c>
      <c r="G43" s="21">
        <v>408</v>
      </c>
      <c r="H43" s="15"/>
      <c r="I43" s="15" t="s">
        <v>76</v>
      </c>
      <c r="J43" s="15"/>
      <c r="K43" s="18"/>
      <c r="L43" s="19"/>
      <c r="M43" s="20"/>
      <c r="N43" s="35"/>
      <c r="O43" s="3" t="s">
        <v>20</v>
      </c>
      <c r="P43" s="36"/>
    </row>
    <row r="44" spans="1:16" s="2" customFormat="1" ht="31.5" customHeight="1" x14ac:dyDescent="0.25">
      <c r="A44" s="33"/>
      <c r="B44" s="14">
        <v>7</v>
      </c>
      <c r="C44" s="16"/>
      <c r="D44" s="15" t="s">
        <v>21</v>
      </c>
      <c r="E44" s="27"/>
      <c r="F44" s="16">
        <v>59</v>
      </c>
      <c r="G44" s="21">
        <v>409</v>
      </c>
      <c r="H44" s="15"/>
      <c r="I44" s="15" t="s">
        <v>77</v>
      </c>
      <c r="J44" s="15"/>
      <c r="K44" s="18"/>
      <c r="L44" s="19"/>
      <c r="M44" s="20"/>
      <c r="N44" s="35"/>
      <c r="O44" s="3" t="s">
        <v>20</v>
      </c>
      <c r="P44" s="36"/>
    </row>
    <row r="45" spans="1:16" s="2" customFormat="1" ht="31.5" customHeight="1" x14ac:dyDescent="0.25">
      <c r="A45" s="33"/>
      <c r="B45" s="14">
        <v>8</v>
      </c>
      <c r="C45" s="16"/>
      <c r="D45" s="15" t="s">
        <v>21</v>
      </c>
      <c r="E45" s="27"/>
      <c r="F45" s="16">
        <v>59</v>
      </c>
      <c r="G45" s="21">
        <v>411</v>
      </c>
      <c r="H45" s="15"/>
      <c r="I45" s="15" t="s">
        <v>78</v>
      </c>
      <c r="J45" s="15"/>
      <c r="K45" s="18"/>
      <c r="L45" s="19"/>
      <c r="M45" s="20"/>
      <c r="N45" s="35"/>
      <c r="O45" s="3" t="s">
        <v>20</v>
      </c>
      <c r="P45" s="36"/>
    </row>
    <row r="46" spans="1:16" s="2" customFormat="1" ht="31.5" customHeight="1" x14ac:dyDescent="0.25">
      <c r="A46" s="33"/>
      <c r="B46" s="14">
        <v>9</v>
      </c>
      <c r="C46" s="16" t="s">
        <v>79</v>
      </c>
      <c r="D46" s="15" t="s">
        <v>21</v>
      </c>
      <c r="E46" s="27" t="s">
        <v>67</v>
      </c>
      <c r="F46" s="18">
        <v>67</v>
      </c>
      <c r="G46" s="17">
        <v>259</v>
      </c>
      <c r="H46" s="18">
        <v>6</v>
      </c>
      <c r="I46" s="15" t="s">
        <v>26</v>
      </c>
      <c r="J46" s="15" t="s">
        <v>30</v>
      </c>
      <c r="K46" s="15" t="s">
        <v>80</v>
      </c>
      <c r="L46" s="29">
        <v>99.42</v>
      </c>
      <c r="M46" s="20">
        <f>L46*126</f>
        <v>12526.92</v>
      </c>
      <c r="N46" s="35"/>
      <c r="O46" s="3" t="s">
        <v>20</v>
      </c>
      <c r="P46" s="36"/>
    </row>
    <row r="47" spans="1:16" s="2" customFormat="1" ht="31.5" customHeight="1" x14ac:dyDescent="0.25">
      <c r="A47" s="33"/>
      <c r="B47" s="14">
        <v>10</v>
      </c>
      <c r="C47" s="16" t="s">
        <v>79</v>
      </c>
      <c r="D47" s="15" t="s">
        <v>21</v>
      </c>
      <c r="E47" s="27" t="s">
        <v>67</v>
      </c>
      <c r="F47" s="18">
        <v>67</v>
      </c>
      <c r="G47" s="17">
        <v>259</v>
      </c>
      <c r="H47" s="18">
        <v>7</v>
      </c>
      <c r="I47" s="18" t="s">
        <v>24</v>
      </c>
      <c r="J47" s="18">
        <v>1</v>
      </c>
      <c r="K47" s="18" t="s">
        <v>81</v>
      </c>
      <c r="L47" s="19">
        <v>170.43</v>
      </c>
      <c r="M47" s="20">
        <f>L47*126</f>
        <v>21474.18</v>
      </c>
      <c r="N47" s="35"/>
      <c r="O47" s="3" t="s">
        <v>20</v>
      </c>
      <c r="P47" s="36"/>
    </row>
    <row r="48" spans="1:16" s="2" customFormat="1" ht="31.5" customHeight="1" x14ac:dyDescent="0.25">
      <c r="A48" s="33"/>
      <c r="B48" s="14">
        <v>11</v>
      </c>
      <c r="C48" s="16" t="s">
        <v>79</v>
      </c>
      <c r="D48" s="15" t="s">
        <v>21</v>
      </c>
      <c r="E48" s="27" t="s">
        <v>57</v>
      </c>
      <c r="F48" s="18">
        <v>67</v>
      </c>
      <c r="G48" s="17">
        <v>259</v>
      </c>
      <c r="H48" s="18">
        <v>8</v>
      </c>
      <c r="I48" s="18" t="s">
        <v>24</v>
      </c>
      <c r="J48" s="18">
        <v>1</v>
      </c>
      <c r="K48" s="18" t="s">
        <v>82</v>
      </c>
      <c r="L48" s="19">
        <v>108.46</v>
      </c>
      <c r="M48" s="20">
        <f>L48*126</f>
        <v>13665.96</v>
      </c>
      <c r="N48" s="35"/>
      <c r="O48" s="3" t="s">
        <v>20</v>
      </c>
      <c r="P48" s="36"/>
    </row>
    <row r="49" spans="1:16" s="2" customFormat="1" ht="31.5" customHeight="1" x14ac:dyDescent="0.25">
      <c r="A49" s="33"/>
      <c r="B49" s="14">
        <v>12</v>
      </c>
      <c r="C49" s="16" t="s">
        <v>69</v>
      </c>
      <c r="D49" s="15" t="s">
        <v>21</v>
      </c>
      <c r="E49" s="27" t="s">
        <v>57</v>
      </c>
      <c r="F49" s="18">
        <v>67</v>
      </c>
      <c r="G49" s="17">
        <v>307</v>
      </c>
      <c r="H49" s="18">
        <v>1</v>
      </c>
      <c r="I49" s="18" t="s">
        <v>83</v>
      </c>
      <c r="J49" s="18" t="s">
        <v>30</v>
      </c>
      <c r="K49" s="18" t="s">
        <v>84</v>
      </c>
      <c r="L49" s="19">
        <v>57.84</v>
      </c>
      <c r="M49" s="20">
        <f>L49*126</f>
        <v>7287.84</v>
      </c>
      <c r="N49" s="35"/>
      <c r="O49" s="3" t="s">
        <v>20</v>
      </c>
      <c r="P49" s="36"/>
    </row>
    <row r="50" spans="1:16" s="2" customFormat="1" ht="21.75" customHeight="1" x14ac:dyDescent="0.25">
      <c r="A50" s="33"/>
      <c r="B50" s="246"/>
      <c r="C50" s="245"/>
      <c r="D50" s="245"/>
      <c r="E50" s="245"/>
      <c r="F50" s="245"/>
      <c r="G50" s="246"/>
      <c r="H50" s="246"/>
      <c r="I50" s="246"/>
      <c r="J50" s="246"/>
      <c r="K50" s="246"/>
      <c r="L50" s="10"/>
      <c r="M50" s="10"/>
      <c r="N50" s="10"/>
      <c r="O50" s="251"/>
      <c r="P50" s="36"/>
    </row>
    <row r="51" spans="1:16" s="2" customFormat="1" ht="21.75" customHeight="1" x14ac:dyDescent="0.25">
      <c r="A51" s="33"/>
      <c r="B51" s="471" t="s">
        <v>42</v>
      </c>
      <c r="C51" s="472"/>
      <c r="D51" s="472"/>
      <c r="E51" s="472"/>
      <c r="F51" s="472"/>
      <c r="G51" s="472"/>
      <c r="H51" s="472"/>
      <c r="I51" s="472"/>
      <c r="J51" s="473"/>
      <c r="K51" s="3" t="s">
        <v>43</v>
      </c>
      <c r="L51" s="5">
        <f>SUM(L38:L49)</f>
        <v>835.12000000000012</v>
      </c>
      <c r="M51" s="5">
        <f>SUM(M38:M50)</f>
        <v>105225.12</v>
      </c>
      <c r="N51" s="5"/>
      <c r="O51" s="31">
        <f>SUM(M51+N51)</f>
        <v>105225.12</v>
      </c>
      <c r="P51" s="36"/>
    </row>
    <row r="52" spans="1:16" s="2" customFormat="1" ht="21.75" customHeight="1" x14ac:dyDescent="0.25">
      <c r="A52" s="33"/>
      <c r="B52" s="246"/>
      <c r="C52" s="245"/>
      <c r="D52" s="245"/>
      <c r="E52" s="245"/>
      <c r="F52" s="245"/>
      <c r="G52" s="246"/>
      <c r="H52" s="246"/>
      <c r="I52" s="246"/>
      <c r="J52" s="246"/>
      <c r="K52" s="246"/>
      <c r="L52" s="10"/>
      <c r="M52" s="10"/>
      <c r="N52" s="10"/>
      <c r="O52" s="251"/>
      <c r="P52" s="36"/>
    </row>
    <row r="53" spans="1:16" s="141" customFormat="1" ht="21.75" customHeight="1" x14ac:dyDescent="0.4">
      <c r="A53" s="142"/>
      <c r="B53" s="11">
        <v>4</v>
      </c>
      <c r="C53" s="462" t="s">
        <v>85</v>
      </c>
      <c r="D53" s="463"/>
      <c r="E53" s="464" t="s">
        <v>16</v>
      </c>
      <c r="F53" s="465"/>
      <c r="G53" s="465"/>
      <c r="H53" s="465"/>
      <c r="I53" s="465"/>
      <c r="J53" s="465"/>
      <c r="K53" s="465"/>
      <c r="L53" s="465"/>
      <c r="M53" s="465"/>
      <c r="N53" s="465"/>
      <c r="O53" s="466"/>
      <c r="P53" s="143"/>
    </row>
    <row r="54" spans="1:16" s="2" customFormat="1" ht="21.75" customHeight="1" x14ac:dyDescent="0.25">
      <c r="A54" s="33"/>
      <c r="B54" s="251"/>
      <c r="C54" s="252"/>
      <c r="D54" s="252"/>
      <c r="E54" s="253"/>
      <c r="F54" s="253"/>
      <c r="G54" s="249"/>
      <c r="H54" s="249"/>
      <c r="I54" s="249"/>
      <c r="J54" s="249"/>
      <c r="K54" s="249"/>
      <c r="L54" s="30"/>
      <c r="M54" s="30"/>
      <c r="N54" s="30"/>
      <c r="O54" s="251"/>
      <c r="P54" s="36"/>
    </row>
    <row r="55" spans="1:16" s="2" customFormat="1" ht="28.5" customHeight="1" x14ac:dyDescent="0.25">
      <c r="A55" s="144"/>
      <c r="B55" s="145">
        <v>1</v>
      </c>
      <c r="C55" s="16" t="s">
        <v>86</v>
      </c>
      <c r="D55" s="16" t="s">
        <v>21</v>
      </c>
      <c r="E55" s="27" t="s">
        <v>57</v>
      </c>
      <c r="F55" s="16">
        <v>43</v>
      </c>
      <c r="G55" s="25">
        <v>1321</v>
      </c>
      <c r="H55" s="25">
        <v>1</v>
      </c>
      <c r="I55" s="16" t="s">
        <v>87</v>
      </c>
      <c r="J55" s="16" t="s">
        <v>30</v>
      </c>
      <c r="K55" s="16" t="s">
        <v>88</v>
      </c>
      <c r="L55" s="20">
        <v>51.65</v>
      </c>
      <c r="M55" s="38">
        <f t="shared" ref="M55:M72" si="1">L55*126</f>
        <v>6507.9</v>
      </c>
      <c r="N55" s="29"/>
      <c r="O55" s="3" t="s">
        <v>20</v>
      </c>
      <c r="P55" s="36"/>
    </row>
    <row r="56" spans="1:16" s="2" customFormat="1" ht="28.5" customHeight="1" x14ac:dyDescent="0.25">
      <c r="A56" s="144"/>
      <c r="B56" s="145">
        <v>2</v>
      </c>
      <c r="C56" s="16" t="s">
        <v>86</v>
      </c>
      <c r="D56" s="16" t="s">
        <v>21</v>
      </c>
      <c r="E56" s="27" t="s">
        <v>57</v>
      </c>
      <c r="F56" s="16">
        <v>43</v>
      </c>
      <c r="G56" s="25">
        <v>1321</v>
      </c>
      <c r="H56" s="25">
        <v>2</v>
      </c>
      <c r="I56" s="16" t="s">
        <v>87</v>
      </c>
      <c r="J56" s="16" t="s">
        <v>30</v>
      </c>
      <c r="K56" s="16" t="s">
        <v>89</v>
      </c>
      <c r="L56" s="20">
        <v>103.29</v>
      </c>
      <c r="M56" s="38">
        <f t="shared" si="1"/>
        <v>13014.54</v>
      </c>
      <c r="N56" s="29"/>
      <c r="O56" s="3" t="s">
        <v>20</v>
      </c>
      <c r="P56" s="36"/>
    </row>
    <row r="57" spans="1:16" s="2" customFormat="1" ht="28.5" customHeight="1" x14ac:dyDescent="0.25">
      <c r="A57" s="144"/>
      <c r="B57" s="145">
        <v>3</v>
      </c>
      <c r="C57" s="16" t="s">
        <v>86</v>
      </c>
      <c r="D57" s="16" t="s">
        <v>21</v>
      </c>
      <c r="E57" s="27" t="s">
        <v>57</v>
      </c>
      <c r="F57" s="16">
        <v>43</v>
      </c>
      <c r="G57" s="25">
        <v>1326</v>
      </c>
      <c r="H57" s="16">
        <v>6</v>
      </c>
      <c r="I57" s="16" t="s">
        <v>26</v>
      </c>
      <c r="J57" s="16">
        <v>3</v>
      </c>
      <c r="K57" s="16" t="s">
        <v>90</v>
      </c>
      <c r="L57" s="20">
        <v>51.65</v>
      </c>
      <c r="M57" s="38">
        <f t="shared" si="1"/>
        <v>6507.9</v>
      </c>
      <c r="N57" s="29"/>
      <c r="O57" s="3" t="s">
        <v>20</v>
      </c>
      <c r="P57" s="36"/>
    </row>
    <row r="58" spans="1:16" s="2" customFormat="1" ht="28.5" customHeight="1" x14ac:dyDescent="0.25">
      <c r="A58" s="144"/>
      <c r="B58" s="145">
        <v>4</v>
      </c>
      <c r="C58" s="16" t="s">
        <v>86</v>
      </c>
      <c r="D58" s="16" t="s">
        <v>21</v>
      </c>
      <c r="E58" s="27" t="s">
        <v>57</v>
      </c>
      <c r="F58" s="16">
        <v>43</v>
      </c>
      <c r="G58" s="25">
        <v>1326</v>
      </c>
      <c r="H58" s="16">
        <v>8</v>
      </c>
      <c r="I58" s="16" t="s">
        <v>26</v>
      </c>
      <c r="J58" s="16">
        <v>3</v>
      </c>
      <c r="K58" s="16" t="s">
        <v>91</v>
      </c>
      <c r="L58" s="20">
        <v>180.76</v>
      </c>
      <c r="M58" s="38">
        <f t="shared" si="1"/>
        <v>22775.759999999998</v>
      </c>
      <c r="N58" s="29"/>
      <c r="O58" s="3" t="s">
        <v>20</v>
      </c>
      <c r="P58" s="36"/>
    </row>
    <row r="59" spans="1:16" s="2" customFormat="1" ht="28.5" customHeight="1" x14ac:dyDescent="0.25">
      <c r="A59" s="144"/>
      <c r="B59" s="145">
        <v>5</v>
      </c>
      <c r="C59" s="16" t="s">
        <v>86</v>
      </c>
      <c r="D59" s="16" t="s">
        <v>21</v>
      </c>
      <c r="E59" s="27" t="s">
        <v>57</v>
      </c>
      <c r="F59" s="18">
        <v>43</v>
      </c>
      <c r="G59" s="17">
        <v>1334</v>
      </c>
      <c r="H59" s="18">
        <v>16</v>
      </c>
      <c r="I59" s="18" t="s">
        <v>26</v>
      </c>
      <c r="J59" s="18">
        <v>3</v>
      </c>
      <c r="K59" s="18" t="s">
        <v>41</v>
      </c>
      <c r="L59" s="19">
        <v>129.11000000000001</v>
      </c>
      <c r="M59" s="38">
        <f t="shared" si="1"/>
        <v>16267.860000000002</v>
      </c>
      <c r="N59" s="29"/>
      <c r="O59" s="3" t="s">
        <v>20</v>
      </c>
      <c r="P59" s="36"/>
    </row>
    <row r="60" spans="1:16" s="2" customFormat="1" ht="28.5" customHeight="1" x14ac:dyDescent="0.25">
      <c r="A60" s="144"/>
      <c r="B60" s="145">
        <v>6</v>
      </c>
      <c r="C60" s="16" t="s">
        <v>86</v>
      </c>
      <c r="D60" s="16" t="s">
        <v>21</v>
      </c>
      <c r="E60" s="27" t="s">
        <v>57</v>
      </c>
      <c r="F60" s="18">
        <v>43</v>
      </c>
      <c r="G60" s="17">
        <v>1334</v>
      </c>
      <c r="H60" s="18">
        <v>24</v>
      </c>
      <c r="I60" s="18" t="s">
        <v>26</v>
      </c>
      <c r="J60" s="18">
        <v>3</v>
      </c>
      <c r="K60" s="18" t="s">
        <v>27</v>
      </c>
      <c r="L60" s="19">
        <v>103.29</v>
      </c>
      <c r="M60" s="38">
        <f t="shared" si="1"/>
        <v>13014.54</v>
      </c>
      <c r="N60" s="29"/>
      <c r="O60" s="3" t="s">
        <v>20</v>
      </c>
      <c r="P60" s="36"/>
    </row>
    <row r="61" spans="1:16" s="2" customFormat="1" ht="28.5" customHeight="1" x14ac:dyDescent="0.25">
      <c r="A61" s="144"/>
      <c r="B61" s="145">
        <v>7</v>
      </c>
      <c r="C61" s="16" t="s">
        <v>86</v>
      </c>
      <c r="D61" s="16" t="s">
        <v>21</v>
      </c>
      <c r="E61" s="27" t="s">
        <v>57</v>
      </c>
      <c r="F61" s="18">
        <v>43</v>
      </c>
      <c r="G61" s="17">
        <v>1334</v>
      </c>
      <c r="H61" s="18">
        <v>25</v>
      </c>
      <c r="I61" s="18" t="s">
        <v>87</v>
      </c>
      <c r="J61" s="18" t="s">
        <v>30</v>
      </c>
      <c r="K61" s="18" t="s">
        <v>27</v>
      </c>
      <c r="L61" s="19">
        <v>15.49</v>
      </c>
      <c r="M61" s="38">
        <f t="shared" si="1"/>
        <v>1951.74</v>
      </c>
      <c r="N61" s="29"/>
      <c r="O61" s="3" t="s">
        <v>20</v>
      </c>
      <c r="P61" s="36"/>
    </row>
    <row r="62" spans="1:16" s="2" customFormat="1" ht="28.5" customHeight="1" x14ac:dyDescent="0.25">
      <c r="A62" s="144"/>
      <c r="B62" s="145">
        <v>8</v>
      </c>
      <c r="C62" s="16" t="s">
        <v>86</v>
      </c>
      <c r="D62" s="16" t="s">
        <v>21</v>
      </c>
      <c r="E62" s="27" t="s">
        <v>57</v>
      </c>
      <c r="F62" s="16">
        <v>43</v>
      </c>
      <c r="G62" s="25">
        <v>1463</v>
      </c>
      <c r="H62" s="16">
        <v>1</v>
      </c>
      <c r="I62" s="16" t="s">
        <v>70</v>
      </c>
      <c r="J62" s="16">
        <v>3</v>
      </c>
      <c r="K62" s="16" t="s">
        <v>92</v>
      </c>
      <c r="L62" s="20">
        <v>147.19</v>
      </c>
      <c r="M62" s="38">
        <f t="shared" si="1"/>
        <v>18545.939999999999</v>
      </c>
      <c r="N62" s="29"/>
      <c r="O62" s="3" t="s">
        <v>20</v>
      </c>
      <c r="P62" s="36"/>
    </row>
    <row r="63" spans="1:16" s="2" customFormat="1" ht="28.5" customHeight="1" x14ac:dyDescent="0.25">
      <c r="A63" s="144"/>
      <c r="B63" s="145">
        <v>9</v>
      </c>
      <c r="C63" s="16" t="s">
        <v>86</v>
      </c>
      <c r="D63" s="16" t="s">
        <v>21</v>
      </c>
      <c r="E63" s="27" t="s">
        <v>57</v>
      </c>
      <c r="F63" s="16">
        <v>43</v>
      </c>
      <c r="G63" s="25">
        <v>1463</v>
      </c>
      <c r="H63" s="16">
        <v>2</v>
      </c>
      <c r="I63" s="16" t="s">
        <v>70</v>
      </c>
      <c r="J63" s="16">
        <v>3</v>
      </c>
      <c r="K63" s="16" t="s">
        <v>92</v>
      </c>
      <c r="L63" s="20">
        <v>147.19</v>
      </c>
      <c r="M63" s="38">
        <f t="shared" si="1"/>
        <v>18545.939999999999</v>
      </c>
      <c r="N63" s="29"/>
      <c r="O63" s="3" t="s">
        <v>20</v>
      </c>
      <c r="P63" s="36"/>
    </row>
    <row r="64" spans="1:16" s="2" customFormat="1" ht="28.5" customHeight="1" x14ac:dyDescent="0.25">
      <c r="A64" s="144"/>
      <c r="B64" s="145">
        <v>10</v>
      </c>
      <c r="C64" s="16" t="s">
        <v>86</v>
      </c>
      <c r="D64" s="16" t="s">
        <v>21</v>
      </c>
      <c r="E64" s="27" t="s">
        <v>57</v>
      </c>
      <c r="F64" s="16">
        <v>43</v>
      </c>
      <c r="G64" s="25">
        <v>1463</v>
      </c>
      <c r="H64" s="16">
        <v>3</v>
      </c>
      <c r="I64" s="16" t="s">
        <v>70</v>
      </c>
      <c r="J64" s="16">
        <v>3</v>
      </c>
      <c r="K64" s="16" t="s">
        <v>93</v>
      </c>
      <c r="L64" s="20">
        <v>206.07</v>
      </c>
      <c r="M64" s="38">
        <f t="shared" si="1"/>
        <v>25964.82</v>
      </c>
      <c r="N64" s="29"/>
      <c r="O64" s="3" t="s">
        <v>20</v>
      </c>
      <c r="P64" s="36"/>
    </row>
    <row r="65" spans="1:16" s="2" customFormat="1" ht="28.5" customHeight="1" x14ac:dyDescent="0.25">
      <c r="A65" s="144"/>
      <c r="B65" s="145">
        <v>11</v>
      </c>
      <c r="C65" s="16" t="s">
        <v>86</v>
      </c>
      <c r="D65" s="16" t="s">
        <v>21</v>
      </c>
      <c r="E65" s="27" t="s">
        <v>57</v>
      </c>
      <c r="F65" s="18">
        <v>43</v>
      </c>
      <c r="G65" s="17">
        <v>1463</v>
      </c>
      <c r="H65" s="18">
        <v>4</v>
      </c>
      <c r="I65" s="16" t="s">
        <v>70</v>
      </c>
      <c r="J65" s="18">
        <v>3</v>
      </c>
      <c r="K65" s="18" t="s">
        <v>93</v>
      </c>
      <c r="L65" s="19">
        <v>206.07</v>
      </c>
      <c r="M65" s="38">
        <f t="shared" si="1"/>
        <v>25964.82</v>
      </c>
      <c r="N65" s="29"/>
      <c r="O65" s="3" t="s">
        <v>20</v>
      </c>
      <c r="P65" s="36"/>
    </row>
    <row r="66" spans="1:16" s="2" customFormat="1" ht="28.5" customHeight="1" x14ac:dyDescent="0.25">
      <c r="A66" s="144"/>
      <c r="B66" s="145">
        <v>12</v>
      </c>
      <c r="C66" s="16" t="s">
        <v>86</v>
      </c>
      <c r="D66" s="16" t="s">
        <v>21</v>
      </c>
      <c r="E66" s="27" t="s">
        <v>57</v>
      </c>
      <c r="F66" s="18">
        <v>43</v>
      </c>
      <c r="G66" s="17">
        <v>1463</v>
      </c>
      <c r="H66" s="18">
        <v>5</v>
      </c>
      <c r="I66" s="18" t="s">
        <v>26</v>
      </c>
      <c r="J66" s="18">
        <v>3</v>
      </c>
      <c r="K66" s="18" t="s">
        <v>94</v>
      </c>
      <c r="L66" s="19">
        <v>154.94</v>
      </c>
      <c r="M66" s="38">
        <f t="shared" si="1"/>
        <v>19522.439999999999</v>
      </c>
      <c r="N66" s="29"/>
      <c r="O66" s="3" t="s">
        <v>20</v>
      </c>
      <c r="P66" s="36"/>
    </row>
    <row r="67" spans="1:16" s="2" customFormat="1" ht="28.5" customHeight="1" x14ac:dyDescent="0.25">
      <c r="A67" s="144"/>
      <c r="B67" s="145">
        <v>13</v>
      </c>
      <c r="C67" s="16" t="s">
        <v>86</v>
      </c>
      <c r="D67" s="16" t="s">
        <v>21</v>
      </c>
      <c r="E67" s="27" t="s">
        <v>57</v>
      </c>
      <c r="F67" s="18">
        <v>43</v>
      </c>
      <c r="G67" s="17">
        <v>1463</v>
      </c>
      <c r="H67" s="18">
        <v>6</v>
      </c>
      <c r="I67" s="18" t="s">
        <v>70</v>
      </c>
      <c r="J67" s="18">
        <v>3</v>
      </c>
      <c r="K67" s="18" t="s">
        <v>95</v>
      </c>
      <c r="L67" s="19">
        <v>294.38</v>
      </c>
      <c r="M67" s="38">
        <f t="shared" si="1"/>
        <v>37091.879999999997</v>
      </c>
      <c r="N67" s="29"/>
      <c r="O67" s="3" t="s">
        <v>20</v>
      </c>
      <c r="P67" s="36"/>
    </row>
    <row r="68" spans="1:16" s="2" customFormat="1" ht="28.5" customHeight="1" x14ac:dyDescent="0.25">
      <c r="A68" s="144"/>
      <c r="B68" s="145">
        <v>14</v>
      </c>
      <c r="C68" s="16" t="s">
        <v>86</v>
      </c>
      <c r="D68" s="16" t="s">
        <v>21</v>
      </c>
      <c r="E68" s="27" t="s">
        <v>57</v>
      </c>
      <c r="F68" s="16">
        <v>43</v>
      </c>
      <c r="G68" s="25">
        <v>1463</v>
      </c>
      <c r="H68" s="16">
        <v>7</v>
      </c>
      <c r="I68" s="16" t="s">
        <v>70</v>
      </c>
      <c r="J68" s="16">
        <v>3</v>
      </c>
      <c r="K68" s="16" t="s">
        <v>96</v>
      </c>
      <c r="L68" s="20">
        <v>441.57</v>
      </c>
      <c r="M68" s="38">
        <f t="shared" si="1"/>
        <v>55637.82</v>
      </c>
      <c r="N68" s="29"/>
      <c r="O68" s="3" t="s">
        <v>20</v>
      </c>
      <c r="P68" s="36"/>
    </row>
    <row r="69" spans="1:16" s="2" customFormat="1" ht="28.5" customHeight="1" x14ac:dyDescent="0.25">
      <c r="A69" s="144"/>
      <c r="B69" s="145">
        <v>15</v>
      </c>
      <c r="C69" s="16" t="s">
        <v>86</v>
      </c>
      <c r="D69" s="16" t="s">
        <v>21</v>
      </c>
      <c r="E69" s="27" t="s">
        <v>57</v>
      </c>
      <c r="F69" s="16">
        <v>43</v>
      </c>
      <c r="G69" s="25">
        <v>1463</v>
      </c>
      <c r="H69" s="16">
        <v>8</v>
      </c>
      <c r="I69" s="16" t="s">
        <v>70</v>
      </c>
      <c r="J69" s="16">
        <v>3</v>
      </c>
      <c r="K69" s="16" t="s">
        <v>97</v>
      </c>
      <c r="L69" s="20">
        <v>500.45</v>
      </c>
      <c r="M69" s="38">
        <f t="shared" si="1"/>
        <v>63056.7</v>
      </c>
      <c r="N69" s="29"/>
      <c r="O69" s="3" t="s">
        <v>20</v>
      </c>
      <c r="P69" s="36"/>
    </row>
    <row r="70" spans="1:16" s="2" customFormat="1" ht="28.5" customHeight="1" x14ac:dyDescent="0.25">
      <c r="A70" s="144"/>
      <c r="B70" s="145">
        <v>16</v>
      </c>
      <c r="C70" s="16" t="s">
        <v>86</v>
      </c>
      <c r="D70" s="16" t="s">
        <v>21</v>
      </c>
      <c r="E70" s="27" t="s">
        <v>57</v>
      </c>
      <c r="F70" s="18">
        <v>43</v>
      </c>
      <c r="G70" s="17">
        <v>1463</v>
      </c>
      <c r="H70" s="18">
        <v>9</v>
      </c>
      <c r="I70" s="16" t="s">
        <v>83</v>
      </c>
      <c r="J70" s="18">
        <v>3</v>
      </c>
      <c r="K70" s="18" t="s">
        <v>98</v>
      </c>
      <c r="L70" s="19">
        <v>77.47</v>
      </c>
      <c r="M70" s="38">
        <f t="shared" si="1"/>
        <v>9761.2199999999993</v>
      </c>
      <c r="N70" s="29"/>
      <c r="O70" s="3" t="s">
        <v>20</v>
      </c>
      <c r="P70" s="36"/>
    </row>
    <row r="71" spans="1:16" s="2" customFormat="1" ht="28.5" customHeight="1" x14ac:dyDescent="0.25">
      <c r="A71" s="144"/>
      <c r="B71" s="145">
        <v>17</v>
      </c>
      <c r="C71" s="16" t="s">
        <v>86</v>
      </c>
      <c r="D71" s="16" t="s">
        <v>21</v>
      </c>
      <c r="E71" s="27" t="s">
        <v>57</v>
      </c>
      <c r="F71" s="18">
        <v>43</v>
      </c>
      <c r="G71" s="17">
        <v>1463</v>
      </c>
      <c r="H71" s="18">
        <v>10</v>
      </c>
      <c r="I71" s="18" t="s">
        <v>26</v>
      </c>
      <c r="J71" s="18">
        <v>3</v>
      </c>
      <c r="K71" s="18" t="s">
        <v>98</v>
      </c>
      <c r="L71" s="19">
        <v>77.47</v>
      </c>
      <c r="M71" s="38">
        <f t="shared" si="1"/>
        <v>9761.2199999999993</v>
      </c>
      <c r="N71" s="29"/>
      <c r="O71" s="3" t="s">
        <v>20</v>
      </c>
      <c r="P71" s="36"/>
    </row>
    <row r="72" spans="1:16" s="2" customFormat="1" ht="28.5" customHeight="1" x14ac:dyDescent="0.25">
      <c r="A72" s="144"/>
      <c r="B72" s="145">
        <v>18</v>
      </c>
      <c r="C72" s="16" t="s">
        <v>86</v>
      </c>
      <c r="D72" s="16" t="s">
        <v>21</v>
      </c>
      <c r="E72" s="27" t="s">
        <v>57</v>
      </c>
      <c r="F72" s="18">
        <v>43</v>
      </c>
      <c r="G72" s="17">
        <v>1463</v>
      </c>
      <c r="H72" s="18">
        <v>11</v>
      </c>
      <c r="I72" s="18" t="s">
        <v>83</v>
      </c>
      <c r="J72" s="18">
        <v>3</v>
      </c>
      <c r="K72" s="18" t="s">
        <v>98</v>
      </c>
      <c r="L72" s="19">
        <v>77.47</v>
      </c>
      <c r="M72" s="38">
        <f t="shared" si="1"/>
        <v>9761.2199999999993</v>
      </c>
      <c r="N72" s="29"/>
      <c r="O72" s="3" t="s">
        <v>20</v>
      </c>
      <c r="P72" s="36"/>
    </row>
    <row r="73" spans="1:16" s="2" customFormat="1" ht="28.5" customHeight="1" x14ac:dyDescent="0.25">
      <c r="A73" s="144"/>
      <c r="B73" s="145">
        <v>19</v>
      </c>
      <c r="C73" s="16" t="s">
        <v>99</v>
      </c>
      <c r="D73" s="16" t="s">
        <v>21</v>
      </c>
      <c r="E73" s="16" t="s">
        <v>100</v>
      </c>
      <c r="F73" s="18">
        <v>57</v>
      </c>
      <c r="G73" s="17">
        <v>13</v>
      </c>
      <c r="H73" s="18">
        <v>4</v>
      </c>
      <c r="I73" s="18" t="s">
        <v>101</v>
      </c>
      <c r="J73" s="18"/>
      <c r="K73" s="18"/>
      <c r="L73" s="391">
        <v>12000</v>
      </c>
      <c r="M73" s="391"/>
      <c r="N73" s="391">
        <f>L73*63</f>
        <v>756000</v>
      </c>
      <c r="O73" s="3" t="s">
        <v>20</v>
      </c>
      <c r="P73" s="36"/>
    </row>
    <row r="74" spans="1:16" s="2" customFormat="1" ht="28.5" customHeight="1" x14ac:dyDescent="0.25">
      <c r="A74" s="144"/>
      <c r="B74" s="145">
        <v>20</v>
      </c>
      <c r="C74" s="16" t="s">
        <v>99</v>
      </c>
      <c r="D74" s="16" t="s">
        <v>21</v>
      </c>
      <c r="E74" s="16" t="s">
        <v>100</v>
      </c>
      <c r="F74" s="18">
        <v>57</v>
      </c>
      <c r="G74" s="17">
        <v>13</v>
      </c>
      <c r="H74" s="18">
        <v>5</v>
      </c>
      <c r="I74" s="18" t="s">
        <v>24</v>
      </c>
      <c r="J74" s="18">
        <v>1</v>
      </c>
      <c r="K74" s="18" t="s">
        <v>102</v>
      </c>
      <c r="L74" s="391">
        <v>204</v>
      </c>
      <c r="M74" s="38">
        <f>L74*126</f>
        <v>25704</v>
      </c>
      <c r="N74" s="391"/>
      <c r="O74" s="3" t="s">
        <v>20</v>
      </c>
      <c r="P74" s="36"/>
    </row>
    <row r="75" spans="1:16" s="2" customFormat="1" ht="28.5" customHeight="1" x14ac:dyDescent="0.25">
      <c r="A75" s="144"/>
      <c r="B75" s="145">
        <v>21</v>
      </c>
      <c r="C75" s="16" t="s">
        <v>99</v>
      </c>
      <c r="D75" s="16" t="s">
        <v>21</v>
      </c>
      <c r="E75" s="16" t="s">
        <v>100</v>
      </c>
      <c r="F75" s="18">
        <v>57</v>
      </c>
      <c r="G75" s="17">
        <v>13</v>
      </c>
      <c r="H75" s="18">
        <v>6</v>
      </c>
      <c r="I75" s="18" t="s">
        <v>24</v>
      </c>
      <c r="J75" s="18">
        <v>1</v>
      </c>
      <c r="K75" s="18" t="s">
        <v>102</v>
      </c>
      <c r="L75" s="391">
        <v>204</v>
      </c>
      <c r="M75" s="38">
        <f>L75*126</f>
        <v>25704</v>
      </c>
      <c r="N75" s="391"/>
      <c r="O75" s="3" t="s">
        <v>20</v>
      </c>
      <c r="P75" s="36"/>
    </row>
    <row r="76" spans="1:16" s="2" customFormat="1" ht="28.5" customHeight="1" x14ac:dyDescent="0.25">
      <c r="A76" s="144"/>
      <c r="B76" s="145">
        <v>22</v>
      </c>
      <c r="C76" s="16" t="s">
        <v>99</v>
      </c>
      <c r="D76" s="16" t="s">
        <v>21</v>
      </c>
      <c r="E76" s="16" t="s">
        <v>100</v>
      </c>
      <c r="F76" s="18">
        <v>57</v>
      </c>
      <c r="G76" s="17">
        <v>274</v>
      </c>
      <c r="H76" s="18"/>
      <c r="I76" s="18" t="s">
        <v>104</v>
      </c>
      <c r="J76" s="18"/>
      <c r="K76" s="18" t="s">
        <v>781</v>
      </c>
      <c r="L76" s="391"/>
      <c r="M76" s="391"/>
      <c r="N76" s="391"/>
      <c r="O76" s="3" t="s">
        <v>20</v>
      </c>
      <c r="P76" s="36"/>
    </row>
    <row r="77" spans="1:16" s="2" customFormat="1" ht="28.5" customHeight="1" x14ac:dyDescent="0.25">
      <c r="A77" s="144"/>
      <c r="B77" s="145">
        <v>23</v>
      </c>
      <c r="C77" s="16" t="s">
        <v>99</v>
      </c>
      <c r="D77" s="16" t="s">
        <v>21</v>
      </c>
      <c r="E77" s="16" t="s">
        <v>100</v>
      </c>
      <c r="F77" s="18">
        <v>57</v>
      </c>
      <c r="G77" s="17">
        <v>276</v>
      </c>
      <c r="H77" s="18"/>
      <c r="I77" s="18" t="s">
        <v>104</v>
      </c>
      <c r="J77" s="18"/>
      <c r="K77" s="18" t="s">
        <v>782</v>
      </c>
      <c r="L77" s="19"/>
      <c r="M77" s="38">
        <f t="shared" ref="M77:M87" si="2">L77*126</f>
        <v>0</v>
      </c>
      <c r="N77" s="39"/>
      <c r="O77" s="3" t="s">
        <v>20</v>
      </c>
      <c r="P77" s="36"/>
    </row>
    <row r="78" spans="1:16" s="2" customFormat="1" ht="28.5" customHeight="1" x14ac:dyDescent="0.25">
      <c r="A78" s="144"/>
      <c r="B78" s="145">
        <v>24</v>
      </c>
      <c r="C78" s="16" t="s">
        <v>105</v>
      </c>
      <c r="D78" s="16" t="s">
        <v>21</v>
      </c>
      <c r="E78" s="27" t="s">
        <v>783</v>
      </c>
      <c r="F78" s="18">
        <v>57</v>
      </c>
      <c r="G78" s="17">
        <v>298</v>
      </c>
      <c r="H78" s="18">
        <v>1</v>
      </c>
      <c r="I78" s="18" t="s">
        <v>26</v>
      </c>
      <c r="J78" s="18">
        <v>2</v>
      </c>
      <c r="K78" s="18" t="s">
        <v>106</v>
      </c>
      <c r="L78" s="19">
        <v>201.93</v>
      </c>
      <c r="M78" s="38">
        <f t="shared" si="2"/>
        <v>25443.18</v>
      </c>
      <c r="N78" s="40"/>
      <c r="O78" s="3" t="s">
        <v>20</v>
      </c>
      <c r="P78" s="36"/>
    </row>
    <row r="79" spans="1:16" s="2" customFormat="1" ht="28.5" customHeight="1" x14ac:dyDescent="0.25">
      <c r="A79" s="144"/>
      <c r="B79" s="145">
        <v>25</v>
      </c>
      <c r="C79" s="16" t="s">
        <v>105</v>
      </c>
      <c r="D79" s="16" t="s">
        <v>21</v>
      </c>
      <c r="E79" s="27" t="s">
        <v>783</v>
      </c>
      <c r="F79" s="18">
        <v>57</v>
      </c>
      <c r="G79" s="17">
        <v>298</v>
      </c>
      <c r="H79" s="18">
        <v>2</v>
      </c>
      <c r="I79" s="18" t="s">
        <v>38</v>
      </c>
      <c r="J79" s="18">
        <v>3</v>
      </c>
      <c r="K79" s="18" t="s">
        <v>102</v>
      </c>
      <c r="L79" s="19">
        <v>198.84</v>
      </c>
      <c r="M79" s="38">
        <f t="shared" si="2"/>
        <v>25053.84</v>
      </c>
      <c r="N79" s="40"/>
      <c r="O79" s="3" t="s">
        <v>20</v>
      </c>
      <c r="P79" s="36"/>
    </row>
    <row r="80" spans="1:16" s="2" customFormat="1" ht="28.5" customHeight="1" x14ac:dyDescent="0.25">
      <c r="A80" s="144"/>
      <c r="B80" s="145">
        <v>26</v>
      </c>
      <c r="C80" s="16" t="s">
        <v>105</v>
      </c>
      <c r="D80" s="16" t="s">
        <v>21</v>
      </c>
      <c r="E80" s="27" t="s">
        <v>783</v>
      </c>
      <c r="F80" s="18">
        <v>57</v>
      </c>
      <c r="G80" s="17">
        <v>298</v>
      </c>
      <c r="H80" s="18">
        <v>3</v>
      </c>
      <c r="I80" s="18" t="s">
        <v>107</v>
      </c>
      <c r="J80" s="18"/>
      <c r="K80" s="18"/>
      <c r="L80" s="19"/>
      <c r="M80" s="38">
        <f t="shared" si="2"/>
        <v>0</v>
      </c>
      <c r="N80" s="40"/>
      <c r="O80" s="3" t="s">
        <v>20</v>
      </c>
      <c r="P80" s="36"/>
    </row>
    <row r="81" spans="1:16" s="2" customFormat="1" ht="28.5" customHeight="1" x14ac:dyDescent="0.25">
      <c r="A81" s="144"/>
      <c r="B81" s="145">
        <v>27</v>
      </c>
      <c r="C81" s="16" t="s">
        <v>105</v>
      </c>
      <c r="D81" s="16" t="s">
        <v>21</v>
      </c>
      <c r="E81" s="27" t="s">
        <v>783</v>
      </c>
      <c r="F81" s="18">
        <v>57</v>
      </c>
      <c r="G81" s="17">
        <v>298</v>
      </c>
      <c r="H81" s="18">
        <v>4</v>
      </c>
      <c r="I81" s="18" t="s">
        <v>107</v>
      </c>
      <c r="J81" s="18"/>
      <c r="K81" s="18"/>
      <c r="L81" s="19"/>
      <c r="M81" s="38">
        <f t="shared" si="2"/>
        <v>0</v>
      </c>
      <c r="N81" s="40"/>
      <c r="O81" s="3" t="s">
        <v>20</v>
      </c>
      <c r="P81" s="36"/>
    </row>
    <row r="82" spans="1:16" s="2" customFormat="1" ht="28.5" customHeight="1" x14ac:dyDescent="0.25">
      <c r="A82" s="144"/>
      <c r="B82" s="145">
        <v>28</v>
      </c>
      <c r="C82" s="16" t="s">
        <v>105</v>
      </c>
      <c r="D82" s="16" t="s">
        <v>21</v>
      </c>
      <c r="E82" s="27" t="s">
        <v>783</v>
      </c>
      <c r="F82" s="18">
        <v>57</v>
      </c>
      <c r="G82" s="17">
        <v>298</v>
      </c>
      <c r="H82" s="18">
        <v>5</v>
      </c>
      <c r="I82" s="18" t="s">
        <v>107</v>
      </c>
      <c r="J82" s="18"/>
      <c r="K82" s="18"/>
      <c r="L82" s="19"/>
      <c r="M82" s="38">
        <f t="shared" si="2"/>
        <v>0</v>
      </c>
      <c r="N82" s="40"/>
      <c r="O82" s="3" t="s">
        <v>20</v>
      </c>
      <c r="P82" s="36"/>
    </row>
    <row r="83" spans="1:16" s="2" customFormat="1" ht="28.5" customHeight="1" x14ac:dyDescent="0.25">
      <c r="A83" s="144"/>
      <c r="B83" s="145">
        <v>29</v>
      </c>
      <c r="C83" s="16" t="s">
        <v>105</v>
      </c>
      <c r="D83" s="16" t="s">
        <v>21</v>
      </c>
      <c r="E83" s="27" t="s">
        <v>783</v>
      </c>
      <c r="F83" s="18">
        <v>57</v>
      </c>
      <c r="G83" s="17">
        <v>298</v>
      </c>
      <c r="H83" s="18">
        <v>6</v>
      </c>
      <c r="I83" s="18" t="s">
        <v>107</v>
      </c>
      <c r="J83" s="18"/>
      <c r="K83" s="18"/>
      <c r="L83" s="19"/>
      <c r="M83" s="38">
        <f t="shared" si="2"/>
        <v>0</v>
      </c>
      <c r="N83" s="40"/>
      <c r="O83" s="3" t="s">
        <v>20</v>
      </c>
      <c r="P83" s="36"/>
    </row>
    <row r="84" spans="1:16" s="2" customFormat="1" ht="28.5" customHeight="1" x14ac:dyDescent="0.25">
      <c r="A84" s="144"/>
      <c r="B84" s="145">
        <v>30</v>
      </c>
      <c r="C84" s="16" t="s">
        <v>105</v>
      </c>
      <c r="D84" s="16" t="s">
        <v>21</v>
      </c>
      <c r="E84" s="27" t="s">
        <v>783</v>
      </c>
      <c r="F84" s="18">
        <v>57</v>
      </c>
      <c r="G84" s="17">
        <v>298</v>
      </c>
      <c r="H84" s="18">
        <v>7</v>
      </c>
      <c r="I84" s="18" t="s">
        <v>107</v>
      </c>
      <c r="J84" s="18"/>
      <c r="K84" s="18"/>
      <c r="L84" s="19"/>
      <c r="M84" s="38">
        <f t="shared" si="2"/>
        <v>0</v>
      </c>
      <c r="N84" s="40"/>
      <c r="O84" s="3" t="s">
        <v>20</v>
      </c>
      <c r="P84" s="36"/>
    </row>
    <row r="85" spans="1:16" s="2" customFormat="1" ht="28.5" customHeight="1" x14ac:dyDescent="0.25">
      <c r="A85" s="144"/>
      <c r="B85" s="145">
        <v>31</v>
      </c>
      <c r="C85" s="16" t="s">
        <v>105</v>
      </c>
      <c r="D85" s="16" t="s">
        <v>21</v>
      </c>
      <c r="E85" s="27" t="s">
        <v>783</v>
      </c>
      <c r="F85" s="18">
        <v>57</v>
      </c>
      <c r="G85" s="17">
        <v>298</v>
      </c>
      <c r="H85" s="18">
        <v>8</v>
      </c>
      <c r="I85" s="18" t="s">
        <v>87</v>
      </c>
      <c r="J85" s="18" t="s">
        <v>30</v>
      </c>
      <c r="K85" s="18" t="s">
        <v>108</v>
      </c>
      <c r="L85" s="19">
        <v>22.21</v>
      </c>
      <c r="M85" s="38">
        <f t="shared" si="2"/>
        <v>2798.46</v>
      </c>
      <c r="N85" s="41"/>
      <c r="O85" s="3" t="s">
        <v>20</v>
      </c>
      <c r="P85" s="36"/>
    </row>
    <row r="86" spans="1:16" s="2" customFormat="1" ht="28.5" customHeight="1" x14ac:dyDescent="0.25">
      <c r="A86" s="144"/>
      <c r="B86" s="145">
        <v>32</v>
      </c>
      <c r="C86" s="16" t="s">
        <v>105</v>
      </c>
      <c r="D86" s="16" t="s">
        <v>21</v>
      </c>
      <c r="E86" s="27" t="s">
        <v>783</v>
      </c>
      <c r="F86" s="18">
        <v>57</v>
      </c>
      <c r="G86" s="17">
        <v>298</v>
      </c>
      <c r="H86" s="18">
        <v>9</v>
      </c>
      <c r="I86" s="18" t="s">
        <v>26</v>
      </c>
      <c r="J86" s="18">
        <v>2</v>
      </c>
      <c r="K86" s="18" t="s">
        <v>109</v>
      </c>
      <c r="L86" s="19">
        <v>156.80000000000001</v>
      </c>
      <c r="M86" s="38">
        <f t="shared" si="2"/>
        <v>19756.800000000003</v>
      </c>
      <c r="N86" s="41"/>
      <c r="O86" s="3" t="s">
        <v>20</v>
      </c>
      <c r="P86" s="36"/>
    </row>
    <row r="87" spans="1:16" s="2" customFormat="1" ht="28.5" customHeight="1" x14ac:dyDescent="0.25">
      <c r="A87" s="144"/>
      <c r="B87" s="145">
        <v>33</v>
      </c>
      <c r="C87" s="16" t="s">
        <v>105</v>
      </c>
      <c r="D87" s="16" t="s">
        <v>21</v>
      </c>
      <c r="E87" s="27" t="s">
        <v>784</v>
      </c>
      <c r="F87" s="18">
        <v>57</v>
      </c>
      <c r="G87" s="17">
        <v>298</v>
      </c>
      <c r="H87" s="18">
        <v>10</v>
      </c>
      <c r="I87" s="18" t="s">
        <v>38</v>
      </c>
      <c r="J87" s="18">
        <v>4</v>
      </c>
      <c r="K87" s="18" t="s">
        <v>31</v>
      </c>
      <c r="L87" s="19">
        <v>350.67</v>
      </c>
      <c r="M87" s="38">
        <f t="shared" si="2"/>
        <v>44184.420000000006</v>
      </c>
      <c r="N87" s="41"/>
      <c r="O87" s="3" t="s">
        <v>20</v>
      </c>
      <c r="P87" s="36"/>
    </row>
    <row r="88" spans="1:16" s="2" customFormat="1" ht="28.5" customHeight="1" x14ac:dyDescent="0.25">
      <c r="A88" s="144"/>
      <c r="B88" s="145">
        <v>34</v>
      </c>
      <c r="C88" s="16" t="s">
        <v>111</v>
      </c>
      <c r="D88" s="16" t="s">
        <v>21</v>
      </c>
      <c r="E88" s="27" t="s">
        <v>112</v>
      </c>
      <c r="F88" s="18">
        <v>66</v>
      </c>
      <c r="G88" s="17">
        <v>352</v>
      </c>
      <c r="H88" s="18">
        <v>1</v>
      </c>
      <c r="I88" s="18" t="s">
        <v>19</v>
      </c>
      <c r="J88" s="18"/>
      <c r="K88" s="18"/>
      <c r="L88" s="391">
        <v>58396</v>
      </c>
      <c r="M88" s="391"/>
      <c r="N88" s="391">
        <f>L88*63</f>
        <v>3678948</v>
      </c>
      <c r="O88" s="3" t="s">
        <v>20</v>
      </c>
      <c r="P88" s="36"/>
    </row>
    <row r="89" spans="1:16" s="2" customFormat="1" ht="28.5" customHeight="1" x14ac:dyDescent="0.25">
      <c r="A89" s="144"/>
      <c r="B89" s="145">
        <v>35</v>
      </c>
      <c r="C89" s="16" t="s">
        <v>111</v>
      </c>
      <c r="D89" s="16" t="s">
        <v>21</v>
      </c>
      <c r="E89" s="27" t="s">
        <v>112</v>
      </c>
      <c r="F89" s="18">
        <v>66</v>
      </c>
      <c r="G89" s="17">
        <v>352</v>
      </c>
      <c r="H89" s="18">
        <v>2</v>
      </c>
      <c r="I89" s="18" t="s">
        <v>24</v>
      </c>
      <c r="J89" s="18">
        <v>1</v>
      </c>
      <c r="K89" s="18" t="s">
        <v>102</v>
      </c>
      <c r="L89" s="391">
        <v>258.23</v>
      </c>
      <c r="M89" s="38">
        <f t="shared" ref="M89:M102" si="3">L89*126</f>
        <v>32536.980000000003</v>
      </c>
      <c r="N89" s="391"/>
      <c r="O89" s="3" t="s">
        <v>20</v>
      </c>
      <c r="P89" s="36"/>
    </row>
    <row r="90" spans="1:16" s="2" customFormat="1" ht="28.5" customHeight="1" x14ac:dyDescent="0.25">
      <c r="A90" s="144"/>
      <c r="B90" s="145">
        <v>36</v>
      </c>
      <c r="C90" s="16" t="s">
        <v>111</v>
      </c>
      <c r="D90" s="16" t="s">
        <v>21</v>
      </c>
      <c r="E90" s="27" t="s">
        <v>112</v>
      </c>
      <c r="F90" s="18">
        <v>66</v>
      </c>
      <c r="G90" s="17">
        <v>352</v>
      </c>
      <c r="H90" s="18">
        <v>3</v>
      </c>
      <c r="I90" s="18" t="s">
        <v>24</v>
      </c>
      <c r="J90" s="18">
        <v>1</v>
      </c>
      <c r="K90" s="18" t="s">
        <v>55</v>
      </c>
      <c r="L90" s="391">
        <v>232.41</v>
      </c>
      <c r="M90" s="38">
        <f t="shared" si="3"/>
        <v>29283.66</v>
      </c>
      <c r="N90" s="391"/>
      <c r="O90" s="3" t="s">
        <v>20</v>
      </c>
      <c r="P90" s="36"/>
    </row>
    <row r="91" spans="1:16" s="2" customFormat="1" ht="28.5" customHeight="1" x14ac:dyDescent="0.25">
      <c r="A91" s="144"/>
      <c r="B91" s="145">
        <v>37</v>
      </c>
      <c r="C91" s="16" t="s">
        <v>111</v>
      </c>
      <c r="D91" s="16" t="s">
        <v>21</v>
      </c>
      <c r="E91" s="27" t="s">
        <v>112</v>
      </c>
      <c r="F91" s="18">
        <v>66</v>
      </c>
      <c r="G91" s="17">
        <v>352</v>
      </c>
      <c r="H91" s="18">
        <v>4</v>
      </c>
      <c r="I91" s="18" t="s">
        <v>38</v>
      </c>
      <c r="J91" s="18">
        <v>1</v>
      </c>
      <c r="K91" s="18" t="s">
        <v>102</v>
      </c>
      <c r="L91" s="391">
        <v>149.77000000000001</v>
      </c>
      <c r="M91" s="38">
        <f t="shared" si="3"/>
        <v>18871.02</v>
      </c>
      <c r="N91" s="391"/>
      <c r="O91" s="3" t="s">
        <v>20</v>
      </c>
      <c r="P91" s="36"/>
    </row>
    <row r="92" spans="1:16" s="2" customFormat="1" ht="28.5" customHeight="1" x14ac:dyDescent="0.25">
      <c r="A92" s="144"/>
      <c r="B92" s="145">
        <v>38</v>
      </c>
      <c r="C92" s="16" t="s">
        <v>111</v>
      </c>
      <c r="D92" s="16" t="s">
        <v>21</v>
      </c>
      <c r="E92" s="27" t="s">
        <v>112</v>
      </c>
      <c r="F92" s="18">
        <v>66</v>
      </c>
      <c r="G92" s="17">
        <v>352</v>
      </c>
      <c r="H92" s="18">
        <v>5</v>
      </c>
      <c r="I92" s="18" t="s">
        <v>49</v>
      </c>
      <c r="J92" s="18">
        <v>1</v>
      </c>
      <c r="K92" s="18" t="s">
        <v>33</v>
      </c>
      <c r="L92" s="391">
        <v>36.15</v>
      </c>
      <c r="M92" s="38">
        <f t="shared" si="3"/>
        <v>4554.8999999999996</v>
      </c>
      <c r="N92" s="391"/>
      <c r="O92" s="3" t="s">
        <v>20</v>
      </c>
      <c r="P92" s="36"/>
    </row>
    <row r="93" spans="1:16" s="2" customFormat="1" ht="28.5" customHeight="1" x14ac:dyDescent="0.25">
      <c r="A93" s="144"/>
      <c r="B93" s="145">
        <v>39</v>
      </c>
      <c r="C93" s="16" t="s">
        <v>111</v>
      </c>
      <c r="D93" s="16" t="s">
        <v>21</v>
      </c>
      <c r="E93" s="27" t="s">
        <v>112</v>
      </c>
      <c r="F93" s="18">
        <v>66</v>
      </c>
      <c r="G93" s="17">
        <v>352</v>
      </c>
      <c r="H93" s="18">
        <v>6</v>
      </c>
      <c r="I93" s="18" t="s">
        <v>49</v>
      </c>
      <c r="J93" s="18">
        <v>1</v>
      </c>
      <c r="K93" s="18" t="s">
        <v>33</v>
      </c>
      <c r="L93" s="391">
        <v>36.15</v>
      </c>
      <c r="M93" s="38">
        <f t="shared" si="3"/>
        <v>4554.8999999999996</v>
      </c>
      <c r="N93" s="391"/>
      <c r="O93" s="3" t="s">
        <v>20</v>
      </c>
      <c r="P93" s="36"/>
    </row>
    <row r="94" spans="1:16" s="2" customFormat="1" ht="28.5" customHeight="1" x14ac:dyDescent="0.25">
      <c r="A94" s="144"/>
      <c r="B94" s="145">
        <v>40</v>
      </c>
      <c r="C94" s="16" t="s">
        <v>111</v>
      </c>
      <c r="D94" s="16" t="s">
        <v>21</v>
      </c>
      <c r="E94" s="27" t="s">
        <v>112</v>
      </c>
      <c r="F94" s="18">
        <v>66</v>
      </c>
      <c r="G94" s="17">
        <v>352</v>
      </c>
      <c r="H94" s="18">
        <v>7</v>
      </c>
      <c r="I94" s="18" t="s">
        <v>49</v>
      </c>
      <c r="J94" s="18">
        <v>1</v>
      </c>
      <c r="K94" s="18" t="s">
        <v>33</v>
      </c>
      <c r="L94" s="391">
        <v>36.15</v>
      </c>
      <c r="M94" s="38">
        <f t="shared" si="3"/>
        <v>4554.8999999999996</v>
      </c>
      <c r="N94" s="391"/>
      <c r="O94" s="3" t="s">
        <v>20</v>
      </c>
      <c r="P94" s="36"/>
    </row>
    <row r="95" spans="1:16" s="2" customFormat="1" ht="28.5" customHeight="1" x14ac:dyDescent="0.25">
      <c r="A95" s="144"/>
      <c r="B95" s="145">
        <v>41</v>
      </c>
      <c r="C95" s="16" t="s">
        <v>111</v>
      </c>
      <c r="D95" s="16" t="s">
        <v>21</v>
      </c>
      <c r="E95" s="27" t="s">
        <v>112</v>
      </c>
      <c r="F95" s="18">
        <v>66</v>
      </c>
      <c r="G95" s="17">
        <v>352</v>
      </c>
      <c r="H95" s="18">
        <v>10</v>
      </c>
      <c r="I95" s="18" t="s">
        <v>87</v>
      </c>
      <c r="J95" s="18" t="s">
        <v>30</v>
      </c>
      <c r="K95" s="18" t="s">
        <v>113</v>
      </c>
      <c r="L95" s="391">
        <v>77.47</v>
      </c>
      <c r="M95" s="38">
        <f t="shared" si="3"/>
        <v>9761.2199999999993</v>
      </c>
      <c r="N95" s="391"/>
      <c r="O95" s="3" t="s">
        <v>20</v>
      </c>
      <c r="P95" s="36"/>
    </row>
    <row r="96" spans="1:16" s="2" customFormat="1" ht="28.5" customHeight="1" x14ac:dyDescent="0.25">
      <c r="A96" s="144"/>
      <c r="B96" s="145">
        <v>42</v>
      </c>
      <c r="C96" s="16" t="s">
        <v>114</v>
      </c>
      <c r="D96" s="16" t="s">
        <v>21</v>
      </c>
      <c r="E96" s="27" t="s">
        <v>57</v>
      </c>
      <c r="F96" s="18">
        <v>72</v>
      </c>
      <c r="G96" s="17">
        <v>182</v>
      </c>
      <c r="H96" s="18">
        <v>1</v>
      </c>
      <c r="I96" s="18" t="s">
        <v>115</v>
      </c>
      <c r="J96" s="18" t="s">
        <v>30</v>
      </c>
      <c r="K96" s="18" t="s">
        <v>116</v>
      </c>
      <c r="L96" s="19">
        <v>285.08</v>
      </c>
      <c r="M96" s="35">
        <f t="shared" si="3"/>
        <v>35920.079999999994</v>
      </c>
      <c r="N96" s="41"/>
      <c r="O96" s="3" t="s">
        <v>20</v>
      </c>
      <c r="P96" s="36"/>
    </row>
    <row r="97" spans="1:16" s="2" customFormat="1" ht="28.5" customHeight="1" x14ac:dyDescent="0.25">
      <c r="A97" s="144"/>
      <c r="B97" s="145">
        <v>43</v>
      </c>
      <c r="C97" s="16" t="s">
        <v>114</v>
      </c>
      <c r="D97" s="16" t="s">
        <v>21</v>
      </c>
      <c r="E97" s="27" t="s">
        <v>57</v>
      </c>
      <c r="F97" s="18">
        <v>72</v>
      </c>
      <c r="G97" s="17">
        <v>182</v>
      </c>
      <c r="H97" s="18">
        <v>2</v>
      </c>
      <c r="I97" s="18" t="s">
        <v>115</v>
      </c>
      <c r="J97" s="18" t="s">
        <v>30</v>
      </c>
      <c r="K97" s="18" t="s">
        <v>88</v>
      </c>
      <c r="L97" s="19">
        <v>309.87</v>
      </c>
      <c r="M97" s="35">
        <f t="shared" si="3"/>
        <v>39043.620000000003</v>
      </c>
      <c r="N97" s="41"/>
      <c r="O97" s="3" t="s">
        <v>20</v>
      </c>
      <c r="P97" s="36"/>
    </row>
    <row r="98" spans="1:16" s="2" customFormat="1" ht="28.5" customHeight="1" x14ac:dyDescent="0.25">
      <c r="A98" s="144"/>
      <c r="B98" s="145">
        <v>44</v>
      </c>
      <c r="C98" s="16" t="s">
        <v>114</v>
      </c>
      <c r="D98" s="16" t="s">
        <v>21</v>
      </c>
      <c r="E98" s="27" t="s">
        <v>110</v>
      </c>
      <c r="F98" s="18">
        <v>72</v>
      </c>
      <c r="G98" s="17">
        <v>182</v>
      </c>
      <c r="H98" s="18">
        <v>3</v>
      </c>
      <c r="I98" s="18" t="s">
        <v>24</v>
      </c>
      <c r="J98" s="18">
        <v>1</v>
      </c>
      <c r="K98" s="18" t="s">
        <v>117</v>
      </c>
      <c r="L98" s="19">
        <v>244.8</v>
      </c>
      <c r="M98" s="35">
        <f t="shared" si="3"/>
        <v>30844.800000000003</v>
      </c>
      <c r="N98" s="41"/>
      <c r="O98" s="3" t="s">
        <v>20</v>
      </c>
      <c r="P98" s="36"/>
    </row>
    <row r="99" spans="1:16" s="2" customFormat="1" ht="28.5" customHeight="1" x14ac:dyDescent="0.25">
      <c r="A99" s="144"/>
      <c r="B99" s="145">
        <v>45</v>
      </c>
      <c r="C99" s="16" t="s">
        <v>114</v>
      </c>
      <c r="D99" s="16" t="s">
        <v>21</v>
      </c>
      <c r="E99" s="27" t="s">
        <v>110</v>
      </c>
      <c r="F99" s="18">
        <v>72</v>
      </c>
      <c r="G99" s="17">
        <v>182</v>
      </c>
      <c r="H99" s="18">
        <v>4</v>
      </c>
      <c r="I99" s="18" t="s">
        <v>24</v>
      </c>
      <c r="J99" s="18">
        <v>1</v>
      </c>
      <c r="K99" s="18" t="s">
        <v>118</v>
      </c>
      <c r="L99" s="19">
        <v>102</v>
      </c>
      <c r="M99" s="35">
        <f t="shared" si="3"/>
        <v>12852</v>
      </c>
      <c r="N99" s="41"/>
      <c r="O99" s="3" t="s">
        <v>20</v>
      </c>
      <c r="P99" s="36"/>
    </row>
    <row r="100" spans="1:16" s="2" customFormat="1" ht="28.5" customHeight="1" x14ac:dyDescent="0.25">
      <c r="A100" s="144"/>
      <c r="B100" s="145">
        <v>46</v>
      </c>
      <c r="C100" s="16" t="s">
        <v>785</v>
      </c>
      <c r="D100" s="16" t="s">
        <v>21</v>
      </c>
      <c r="E100" s="27" t="s">
        <v>57</v>
      </c>
      <c r="F100" s="18">
        <v>72</v>
      </c>
      <c r="G100" s="17">
        <v>378</v>
      </c>
      <c r="H100" s="18">
        <v>1</v>
      </c>
      <c r="I100" s="18" t="s">
        <v>83</v>
      </c>
      <c r="J100" s="18">
        <v>3</v>
      </c>
      <c r="K100" s="18" t="s">
        <v>119</v>
      </c>
      <c r="L100" s="19">
        <v>116.2</v>
      </c>
      <c r="M100" s="35">
        <f t="shared" si="3"/>
        <v>14641.2</v>
      </c>
      <c r="N100" s="41"/>
      <c r="O100" s="3" t="s">
        <v>20</v>
      </c>
      <c r="P100" s="36"/>
    </row>
    <row r="101" spans="1:16" s="2" customFormat="1" ht="28.5" customHeight="1" x14ac:dyDescent="0.25">
      <c r="A101" s="144"/>
      <c r="B101" s="145">
        <v>47</v>
      </c>
      <c r="C101" s="16" t="s">
        <v>785</v>
      </c>
      <c r="D101" s="16" t="s">
        <v>21</v>
      </c>
      <c r="E101" s="27" t="s">
        <v>57</v>
      </c>
      <c r="F101" s="18">
        <v>72</v>
      </c>
      <c r="G101" s="17">
        <v>378</v>
      </c>
      <c r="H101" s="18">
        <v>2</v>
      </c>
      <c r="I101" s="18" t="s">
        <v>70</v>
      </c>
      <c r="J101" s="18">
        <v>3</v>
      </c>
      <c r="K101" s="18" t="s">
        <v>120</v>
      </c>
      <c r="L101" s="19">
        <v>353.26</v>
      </c>
      <c r="M101" s="35">
        <f t="shared" si="3"/>
        <v>44510.76</v>
      </c>
      <c r="N101" s="41"/>
      <c r="O101" s="3" t="s">
        <v>20</v>
      </c>
      <c r="P101" s="36"/>
    </row>
    <row r="102" spans="1:16" s="2" customFormat="1" ht="28.5" customHeight="1" x14ac:dyDescent="0.25">
      <c r="A102" s="144"/>
      <c r="B102" s="145">
        <v>48</v>
      </c>
      <c r="C102" s="16" t="s">
        <v>785</v>
      </c>
      <c r="D102" s="16" t="s">
        <v>21</v>
      </c>
      <c r="E102" s="27" t="s">
        <v>110</v>
      </c>
      <c r="F102" s="18">
        <v>72</v>
      </c>
      <c r="G102" s="17">
        <v>378</v>
      </c>
      <c r="H102" s="18">
        <v>3</v>
      </c>
      <c r="I102" s="18" t="s">
        <v>70</v>
      </c>
      <c r="J102" s="18">
        <v>3</v>
      </c>
      <c r="K102" s="18" t="s">
        <v>120</v>
      </c>
      <c r="L102" s="19">
        <v>353.26</v>
      </c>
      <c r="M102" s="35">
        <f t="shared" si="3"/>
        <v>44510.76</v>
      </c>
      <c r="N102" s="41"/>
      <c r="O102" s="3" t="s">
        <v>20</v>
      </c>
      <c r="P102" s="36"/>
    </row>
    <row r="103" spans="1:16" s="2" customFormat="1" ht="21.75" customHeight="1" x14ac:dyDescent="0.25">
      <c r="A103" s="42"/>
      <c r="B103" s="251"/>
      <c r="C103" s="252"/>
      <c r="D103" s="252"/>
      <c r="E103" s="252"/>
      <c r="F103" s="252"/>
      <c r="G103" s="251"/>
      <c r="H103" s="251"/>
      <c r="I103" s="251"/>
      <c r="J103" s="251"/>
      <c r="K103" s="251"/>
      <c r="L103" s="59"/>
      <c r="M103" s="59"/>
      <c r="N103" s="59"/>
      <c r="O103" s="251"/>
      <c r="P103" s="36"/>
    </row>
    <row r="104" spans="1:16" s="2" customFormat="1" ht="21.75" customHeight="1" x14ac:dyDescent="0.25">
      <c r="A104" s="42"/>
      <c r="B104" s="471" t="s">
        <v>42</v>
      </c>
      <c r="C104" s="472"/>
      <c r="D104" s="472"/>
      <c r="E104" s="472"/>
      <c r="F104" s="472"/>
      <c r="G104" s="472"/>
      <c r="H104" s="472"/>
      <c r="I104" s="472"/>
      <c r="J104" s="473"/>
      <c r="K104" s="3" t="s">
        <v>43</v>
      </c>
      <c r="L104" s="5">
        <f>SUM(L55:L102)</f>
        <v>77290.759999999966</v>
      </c>
      <c r="M104" s="5">
        <f>SUM(M55:M102)</f>
        <v>868739.76</v>
      </c>
      <c r="N104" s="5">
        <f>SUM(N55:N102)</f>
        <v>4434948</v>
      </c>
      <c r="O104" s="397">
        <f>SUM(M104+N104)</f>
        <v>5303687.76</v>
      </c>
      <c r="P104" s="36"/>
    </row>
    <row r="105" spans="1:16" s="2" customFormat="1" ht="21.75" customHeight="1" x14ac:dyDescent="0.25">
      <c r="A105" s="42"/>
      <c r="B105" s="251"/>
      <c r="C105" s="252"/>
      <c r="D105" s="252"/>
      <c r="E105" s="252"/>
      <c r="F105" s="252"/>
      <c r="G105" s="251"/>
      <c r="H105" s="251"/>
      <c r="I105" s="251"/>
      <c r="J105" s="251"/>
      <c r="K105" s="251"/>
      <c r="L105" s="59"/>
      <c r="M105" s="59"/>
      <c r="N105" s="59"/>
      <c r="O105" s="251"/>
      <c r="P105" s="36"/>
    </row>
    <row r="106" spans="1:16" s="141" customFormat="1" ht="21.75" customHeight="1" x14ac:dyDescent="0.4">
      <c r="A106" s="146"/>
      <c r="B106" s="11">
        <v>5</v>
      </c>
      <c r="C106" s="462" t="s">
        <v>123</v>
      </c>
      <c r="D106" s="463"/>
      <c r="E106" s="464" t="s">
        <v>16</v>
      </c>
      <c r="F106" s="465"/>
      <c r="G106" s="465"/>
      <c r="H106" s="465"/>
      <c r="I106" s="465"/>
      <c r="J106" s="465"/>
      <c r="K106" s="465"/>
      <c r="L106" s="465"/>
      <c r="M106" s="465"/>
      <c r="N106" s="465"/>
      <c r="O106" s="466"/>
      <c r="P106" s="143"/>
    </row>
    <row r="107" spans="1:16" s="2" customFormat="1" ht="21.75" customHeight="1" x14ac:dyDescent="0.25">
      <c r="A107" s="42"/>
      <c r="B107" s="251"/>
      <c r="C107" s="252"/>
      <c r="D107" s="252"/>
      <c r="E107" s="252"/>
      <c r="F107" s="252"/>
      <c r="G107" s="251"/>
      <c r="H107" s="251"/>
      <c r="I107" s="251"/>
      <c r="J107" s="251"/>
      <c r="K107" s="251"/>
      <c r="L107" s="59"/>
      <c r="M107" s="59"/>
      <c r="N107" s="59"/>
      <c r="O107" s="251"/>
      <c r="P107" s="36"/>
    </row>
    <row r="108" spans="1:16" s="2" customFormat="1" ht="31.5" customHeight="1" x14ac:dyDescent="0.25">
      <c r="A108" s="42"/>
      <c r="B108" s="14">
        <v>1</v>
      </c>
      <c r="C108" s="16" t="s">
        <v>723</v>
      </c>
      <c r="D108" s="16" t="s">
        <v>21</v>
      </c>
      <c r="E108" s="16" t="s">
        <v>786</v>
      </c>
      <c r="F108" s="25">
        <v>7</v>
      </c>
      <c r="G108" s="21">
        <v>682</v>
      </c>
      <c r="H108" s="15"/>
      <c r="I108" s="15" t="s">
        <v>124</v>
      </c>
      <c r="J108" s="15" t="s">
        <v>30</v>
      </c>
      <c r="K108" s="15" t="s">
        <v>125</v>
      </c>
      <c r="L108" s="29">
        <v>2442.84</v>
      </c>
      <c r="M108" s="29">
        <f t="shared" ref="M108:M113" si="4">L108*126</f>
        <v>307797.84000000003</v>
      </c>
      <c r="N108" s="29"/>
      <c r="O108" s="43" t="s">
        <v>20</v>
      </c>
      <c r="P108" s="36"/>
    </row>
    <row r="109" spans="1:16" s="2" customFormat="1" ht="21.75" customHeight="1" x14ac:dyDescent="0.25">
      <c r="A109" s="42"/>
      <c r="B109" s="14">
        <v>2</v>
      </c>
      <c r="C109" s="16" t="s">
        <v>723</v>
      </c>
      <c r="D109" s="16" t="s">
        <v>21</v>
      </c>
      <c r="E109" s="25" t="s">
        <v>787</v>
      </c>
      <c r="F109" s="25">
        <v>7</v>
      </c>
      <c r="G109" s="21">
        <v>1434</v>
      </c>
      <c r="H109" s="21">
        <v>1</v>
      </c>
      <c r="I109" s="15" t="s">
        <v>24</v>
      </c>
      <c r="J109" s="15">
        <v>2</v>
      </c>
      <c r="K109" s="15" t="s">
        <v>126</v>
      </c>
      <c r="L109" s="29">
        <v>731.25</v>
      </c>
      <c r="M109" s="29">
        <f t="shared" si="4"/>
        <v>92137.5</v>
      </c>
      <c r="N109" s="29"/>
      <c r="O109" s="44" t="s">
        <v>20</v>
      </c>
      <c r="P109" s="36"/>
    </row>
    <row r="110" spans="1:16" s="2" customFormat="1" ht="21.75" customHeight="1" x14ac:dyDescent="0.25">
      <c r="A110" s="42"/>
      <c r="B110" s="14">
        <v>3</v>
      </c>
      <c r="C110" s="16" t="s">
        <v>723</v>
      </c>
      <c r="D110" s="16" t="s">
        <v>21</v>
      </c>
      <c r="E110" s="25" t="s">
        <v>788</v>
      </c>
      <c r="F110" s="25">
        <v>7</v>
      </c>
      <c r="G110" s="21">
        <v>1434</v>
      </c>
      <c r="H110" s="21">
        <v>2</v>
      </c>
      <c r="I110" s="15" t="s">
        <v>26</v>
      </c>
      <c r="J110" s="15">
        <v>4</v>
      </c>
      <c r="K110" s="15" t="s">
        <v>127</v>
      </c>
      <c r="L110" s="29">
        <v>54.23</v>
      </c>
      <c r="M110" s="29">
        <f t="shared" si="4"/>
        <v>6832.98</v>
      </c>
      <c r="N110" s="29"/>
      <c r="O110" s="44" t="s">
        <v>20</v>
      </c>
      <c r="P110" s="36"/>
    </row>
    <row r="111" spans="1:16" s="2" customFormat="1" ht="21.75" customHeight="1" x14ac:dyDescent="0.25">
      <c r="A111" s="42"/>
      <c r="B111" s="14">
        <v>4</v>
      </c>
      <c r="C111" s="16" t="s">
        <v>723</v>
      </c>
      <c r="D111" s="16" t="s">
        <v>21</v>
      </c>
      <c r="E111" s="25" t="s">
        <v>788</v>
      </c>
      <c r="F111" s="25">
        <v>7</v>
      </c>
      <c r="G111" s="21">
        <v>1434</v>
      </c>
      <c r="H111" s="21">
        <v>3</v>
      </c>
      <c r="I111" s="15" t="s">
        <v>24</v>
      </c>
      <c r="J111" s="15">
        <v>2</v>
      </c>
      <c r="K111" s="15" t="s">
        <v>128</v>
      </c>
      <c r="L111" s="29">
        <v>204.75</v>
      </c>
      <c r="M111" s="29">
        <f t="shared" si="4"/>
        <v>25798.5</v>
      </c>
      <c r="N111" s="29"/>
      <c r="O111" s="44" t="s">
        <v>20</v>
      </c>
      <c r="P111" s="36"/>
    </row>
    <row r="112" spans="1:16" s="2" customFormat="1" ht="21.75" customHeight="1" x14ac:dyDescent="0.25">
      <c r="A112" s="42"/>
      <c r="B112" s="14">
        <v>5</v>
      </c>
      <c r="C112" s="16" t="s">
        <v>723</v>
      </c>
      <c r="D112" s="16" t="s">
        <v>21</v>
      </c>
      <c r="E112" s="25" t="s">
        <v>788</v>
      </c>
      <c r="F112" s="25">
        <v>7</v>
      </c>
      <c r="G112" s="21">
        <v>1434</v>
      </c>
      <c r="H112" s="21">
        <v>4</v>
      </c>
      <c r="I112" s="15" t="s">
        <v>24</v>
      </c>
      <c r="J112" s="15">
        <v>2</v>
      </c>
      <c r="K112" s="15" t="s">
        <v>129</v>
      </c>
      <c r="L112" s="29">
        <v>146.25</v>
      </c>
      <c r="M112" s="29">
        <f t="shared" si="4"/>
        <v>18427.5</v>
      </c>
      <c r="N112" s="29"/>
      <c r="O112" s="44" t="s">
        <v>20</v>
      </c>
      <c r="P112" s="36"/>
    </row>
    <row r="113" spans="1:16" s="2" customFormat="1" ht="21.75" customHeight="1" x14ac:dyDescent="0.25">
      <c r="A113" s="42"/>
      <c r="B113" s="14">
        <v>6</v>
      </c>
      <c r="C113" s="16" t="s">
        <v>724</v>
      </c>
      <c r="D113" s="16" t="s">
        <v>21</v>
      </c>
      <c r="E113" s="25" t="s">
        <v>788</v>
      </c>
      <c r="F113" s="25">
        <v>23</v>
      </c>
      <c r="G113" s="21">
        <v>260</v>
      </c>
      <c r="H113" s="21">
        <v>1</v>
      </c>
      <c r="I113" s="15" t="s">
        <v>26</v>
      </c>
      <c r="J113" s="15">
        <v>4</v>
      </c>
      <c r="K113" s="15" t="s">
        <v>130</v>
      </c>
      <c r="L113" s="29">
        <v>147.19</v>
      </c>
      <c r="M113" s="29">
        <f t="shared" si="4"/>
        <v>18545.939999999999</v>
      </c>
      <c r="N113" s="29"/>
      <c r="O113" s="44" t="s">
        <v>20</v>
      </c>
      <c r="P113" s="36"/>
    </row>
    <row r="114" spans="1:16" s="2" customFormat="1" ht="21.75" customHeight="1" x14ac:dyDescent="0.25">
      <c r="A114" s="42"/>
      <c r="B114" s="251"/>
      <c r="C114" s="252"/>
      <c r="D114" s="252"/>
      <c r="E114" s="252"/>
      <c r="F114" s="252"/>
      <c r="G114" s="251"/>
      <c r="H114" s="251"/>
      <c r="I114" s="251"/>
      <c r="J114" s="251"/>
      <c r="K114" s="251"/>
      <c r="L114" s="59"/>
      <c r="M114" s="59"/>
      <c r="N114" s="59"/>
      <c r="O114" s="251"/>
      <c r="P114" s="36"/>
    </row>
    <row r="115" spans="1:16" s="2" customFormat="1" ht="21.75" customHeight="1" x14ac:dyDescent="0.25">
      <c r="A115" s="42"/>
      <c r="B115" s="471" t="s">
        <v>42</v>
      </c>
      <c r="C115" s="472"/>
      <c r="D115" s="472"/>
      <c r="E115" s="472"/>
      <c r="F115" s="472"/>
      <c r="G115" s="472"/>
      <c r="H115" s="472"/>
      <c r="I115" s="472"/>
      <c r="J115" s="473"/>
      <c r="K115" s="3" t="s">
        <v>43</v>
      </c>
      <c r="L115" s="5">
        <f>SUM(L108:L113)</f>
        <v>3726.51</v>
      </c>
      <c r="M115" s="45">
        <f>SUM(M108:M113)</f>
        <v>469540.26</v>
      </c>
      <c r="N115" s="45">
        <f>SUM(N108:N113)</f>
        <v>0</v>
      </c>
      <c r="O115" s="412">
        <f>SUM(M115+N115)</f>
        <v>469540.26</v>
      </c>
      <c r="P115" s="36"/>
    </row>
    <row r="116" spans="1:16" s="2" customFormat="1" ht="21.75" customHeight="1" x14ac:dyDescent="0.25">
      <c r="A116" s="42"/>
      <c r="B116" s="251"/>
      <c r="C116" s="252"/>
      <c r="D116" s="252"/>
      <c r="E116" s="252"/>
      <c r="F116" s="252"/>
      <c r="G116" s="251"/>
      <c r="H116" s="251"/>
      <c r="I116" s="251"/>
      <c r="J116" s="251"/>
      <c r="K116" s="251"/>
      <c r="L116" s="59"/>
      <c r="M116" s="59"/>
      <c r="N116" s="59"/>
      <c r="O116" s="249"/>
      <c r="P116" s="46"/>
    </row>
    <row r="117" spans="1:16" s="141" customFormat="1" ht="21.75" customHeight="1" x14ac:dyDescent="0.4">
      <c r="A117" s="139"/>
      <c r="B117" s="11">
        <v>6</v>
      </c>
      <c r="C117" s="462" t="s">
        <v>131</v>
      </c>
      <c r="D117" s="463"/>
      <c r="E117" s="464" t="s">
        <v>16</v>
      </c>
      <c r="F117" s="465"/>
      <c r="G117" s="465"/>
      <c r="H117" s="465"/>
      <c r="I117" s="465"/>
      <c r="J117" s="465"/>
      <c r="K117" s="465"/>
      <c r="L117" s="465"/>
      <c r="M117" s="465"/>
      <c r="N117" s="465"/>
      <c r="O117" s="466"/>
      <c r="P117" s="147"/>
    </row>
    <row r="118" spans="1:16" s="2" customFormat="1" ht="21.75" customHeight="1" x14ac:dyDescent="0.25">
      <c r="A118" s="1"/>
      <c r="B118" s="249"/>
      <c r="C118" s="250"/>
      <c r="D118" s="250"/>
      <c r="E118" s="250"/>
      <c r="F118" s="250"/>
      <c r="G118" s="249"/>
      <c r="H118" s="249"/>
      <c r="I118" s="249"/>
      <c r="J118" s="249"/>
      <c r="K118" s="249"/>
      <c r="L118" s="30"/>
      <c r="M118" s="30"/>
      <c r="N118" s="30"/>
      <c r="O118" s="249"/>
      <c r="P118" s="46"/>
    </row>
    <row r="119" spans="1:16" s="2" customFormat="1" ht="21.75" customHeight="1" x14ac:dyDescent="0.25">
      <c r="A119" s="1"/>
      <c r="B119" s="14">
        <v>1</v>
      </c>
      <c r="C119" s="15" t="s">
        <v>725</v>
      </c>
      <c r="D119" s="15" t="s">
        <v>21</v>
      </c>
      <c r="E119" s="16" t="s">
        <v>789</v>
      </c>
      <c r="F119" s="25">
        <v>11</v>
      </c>
      <c r="G119" s="21">
        <v>128</v>
      </c>
      <c r="H119" s="21">
        <v>2</v>
      </c>
      <c r="I119" s="15" t="s">
        <v>132</v>
      </c>
      <c r="J119" s="15" t="s">
        <v>30</v>
      </c>
      <c r="K119" s="15" t="s">
        <v>133</v>
      </c>
      <c r="L119" s="29">
        <v>576.36</v>
      </c>
      <c r="M119" s="29">
        <f>L119*176.4</f>
        <v>101669.90400000001</v>
      </c>
      <c r="N119" s="29"/>
      <c r="O119" s="48" t="s">
        <v>20</v>
      </c>
      <c r="P119" s="36"/>
    </row>
    <row r="120" spans="1:16" s="2" customFormat="1" ht="21.75" customHeight="1" x14ac:dyDescent="0.25">
      <c r="A120" s="1"/>
      <c r="B120" s="14">
        <v>2</v>
      </c>
      <c r="C120" s="15" t="s">
        <v>725</v>
      </c>
      <c r="D120" s="15" t="s">
        <v>21</v>
      </c>
      <c r="E120" s="25" t="s">
        <v>790</v>
      </c>
      <c r="F120" s="25">
        <v>11</v>
      </c>
      <c r="G120" s="21">
        <v>128</v>
      </c>
      <c r="H120" s="21">
        <v>3</v>
      </c>
      <c r="I120" s="15" t="s">
        <v>134</v>
      </c>
      <c r="J120" s="15" t="s">
        <v>30</v>
      </c>
      <c r="K120" s="15" t="s">
        <v>135</v>
      </c>
      <c r="L120" s="29">
        <v>321.91000000000003</v>
      </c>
      <c r="M120" s="29">
        <f>L120*176.4</f>
        <v>56784.924000000006</v>
      </c>
      <c r="N120" s="29"/>
      <c r="O120" s="48" t="s">
        <v>20</v>
      </c>
      <c r="P120" s="36"/>
    </row>
    <row r="121" spans="1:16" s="2" customFormat="1" ht="21.75" customHeight="1" x14ac:dyDescent="0.25">
      <c r="A121" s="1"/>
      <c r="B121" s="14">
        <v>3</v>
      </c>
      <c r="C121" s="15" t="s">
        <v>725</v>
      </c>
      <c r="D121" s="15" t="s">
        <v>21</v>
      </c>
      <c r="E121" s="25" t="s">
        <v>790</v>
      </c>
      <c r="F121" s="25">
        <v>11</v>
      </c>
      <c r="G121" s="21">
        <v>128</v>
      </c>
      <c r="H121" s="21">
        <v>4</v>
      </c>
      <c r="I121" s="15" t="s">
        <v>136</v>
      </c>
      <c r="J121" s="15">
        <v>2</v>
      </c>
      <c r="K121" s="15" t="s">
        <v>137</v>
      </c>
      <c r="L121" s="29">
        <v>427.63</v>
      </c>
      <c r="M121" s="29">
        <f>L121*42.84</f>
        <v>18319.6692</v>
      </c>
      <c r="N121" s="29"/>
      <c r="O121" s="48" t="s">
        <v>20</v>
      </c>
      <c r="P121" s="36"/>
    </row>
    <row r="122" spans="1:16" s="2" customFormat="1" ht="21.75" customHeight="1" x14ac:dyDescent="0.25">
      <c r="A122" s="1"/>
      <c r="B122" s="14">
        <v>4</v>
      </c>
      <c r="C122" s="15" t="s">
        <v>725</v>
      </c>
      <c r="D122" s="15" t="s">
        <v>21</v>
      </c>
      <c r="E122" s="25" t="s">
        <v>790</v>
      </c>
      <c r="F122" s="25">
        <v>11</v>
      </c>
      <c r="G122" s="21">
        <v>1569</v>
      </c>
      <c r="H122" s="21">
        <v>1</v>
      </c>
      <c r="I122" s="15" t="s">
        <v>26</v>
      </c>
      <c r="J122" s="15">
        <v>5</v>
      </c>
      <c r="K122" s="15" t="s">
        <v>138</v>
      </c>
      <c r="L122" s="29">
        <v>1032.9100000000001</v>
      </c>
      <c r="M122" s="29">
        <f t="shared" ref="M122:M144" si="5">L122*126</f>
        <v>130146.66</v>
      </c>
      <c r="N122" s="29"/>
      <c r="O122" s="48" t="s">
        <v>20</v>
      </c>
      <c r="P122" s="36"/>
    </row>
    <row r="123" spans="1:16" s="2" customFormat="1" ht="21.75" customHeight="1" x14ac:dyDescent="0.25">
      <c r="A123" s="1"/>
      <c r="B123" s="14">
        <v>5</v>
      </c>
      <c r="C123" s="15" t="s">
        <v>725</v>
      </c>
      <c r="D123" s="15" t="s">
        <v>21</v>
      </c>
      <c r="E123" s="25" t="s">
        <v>790</v>
      </c>
      <c r="F123" s="25">
        <v>11</v>
      </c>
      <c r="G123" s="21">
        <v>1569</v>
      </c>
      <c r="H123" s="21">
        <v>2</v>
      </c>
      <c r="I123" s="15" t="s">
        <v>24</v>
      </c>
      <c r="J123" s="15">
        <v>2</v>
      </c>
      <c r="K123" s="15" t="s">
        <v>126</v>
      </c>
      <c r="L123" s="29">
        <v>500.32</v>
      </c>
      <c r="M123" s="29">
        <f t="shared" si="5"/>
        <v>63040.32</v>
      </c>
      <c r="N123" s="29"/>
      <c r="O123" s="48" t="s">
        <v>20</v>
      </c>
      <c r="P123" s="36"/>
    </row>
    <row r="124" spans="1:16" s="2" customFormat="1" ht="21.75" customHeight="1" x14ac:dyDescent="0.25">
      <c r="A124" s="1"/>
      <c r="B124" s="14">
        <v>6</v>
      </c>
      <c r="C124" s="15" t="s">
        <v>725</v>
      </c>
      <c r="D124" s="15" t="s">
        <v>21</v>
      </c>
      <c r="E124" s="16" t="s">
        <v>791</v>
      </c>
      <c r="F124" s="25">
        <v>11</v>
      </c>
      <c r="G124" s="21">
        <v>1569</v>
      </c>
      <c r="H124" s="21">
        <v>3</v>
      </c>
      <c r="I124" s="15" t="s">
        <v>24</v>
      </c>
      <c r="J124" s="15">
        <v>2</v>
      </c>
      <c r="K124" s="15" t="s">
        <v>126</v>
      </c>
      <c r="L124" s="29">
        <v>500.32</v>
      </c>
      <c r="M124" s="29">
        <f t="shared" si="5"/>
        <v>63040.32</v>
      </c>
      <c r="N124" s="29"/>
      <c r="O124" s="48" t="s">
        <v>20</v>
      </c>
      <c r="P124" s="36"/>
    </row>
    <row r="125" spans="1:16" s="2" customFormat="1" ht="21.75" customHeight="1" x14ac:dyDescent="0.25">
      <c r="A125" s="1"/>
      <c r="B125" s="14">
        <v>7</v>
      </c>
      <c r="C125" s="15" t="s">
        <v>725</v>
      </c>
      <c r="D125" s="15" t="s">
        <v>21</v>
      </c>
      <c r="E125" s="16" t="s">
        <v>792</v>
      </c>
      <c r="F125" s="25">
        <v>11</v>
      </c>
      <c r="G125" s="21">
        <v>1569</v>
      </c>
      <c r="H125" s="21">
        <v>4</v>
      </c>
      <c r="I125" s="15" t="s">
        <v>87</v>
      </c>
      <c r="J125" s="15" t="s">
        <v>30</v>
      </c>
      <c r="K125" s="15" t="s">
        <v>139</v>
      </c>
      <c r="L125" s="29">
        <v>139.44</v>
      </c>
      <c r="M125" s="29">
        <f t="shared" si="5"/>
        <v>17569.439999999999</v>
      </c>
      <c r="N125" s="29"/>
      <c r="O125" s="48" t="s">
        <v>20</v>
      </c>
      <c r="P125" s="36"/>
    </row>
    <row r="126" spans="1:16" s="2" customFormat="1" ht="21.75" customHeight="1" x14ac:dyDescent="0.25">
      <c r="A126" s="1"/>
      <c r="B126" s="14">
        <v>8</v>
      </c>
      <c r="C126" s="15" t="s">
        <v>726</v>
      </c>
      <c r="D126" s="15" t="s">
        <v>21</v>
      </c>
      <c r="E126" s="25" t="s">
        <v>790</v>
      </c>
      <c r="F126" s="25">
        <v>11</v>
      </c>
      <c r="G126" s="21">
        <v>1583</v>
      </c>
      <c r="H126" s="21">
        <v>1</v>
      </c>
      <c r="I126" s="15" t="s">
        <v>24</v>
      </c>
      <c r="J126" s="15">
        <v>2</v>
      </c>
      <c r="K126" s="15" t="s">
        <v>140</v>
      </c>
      <c r="L126" s="29">
        <v>160.1</v>
      </c>
      <c r="M126" s="29">
        <f t="shared" si="5"/>
        <v>20172.599999999999</v>
      </c>
      <c r="N126" s="29"/>
      <c r="O126" s="48" t="s">
        <v>20</v>
      </c>
      <c r="P126" s="36"/>
    </row>
    <row r="127" spans="1:16" s="2" customFormat="1" ht="21.75" customHeight="1" x14ac:dyDescent="0.25">
      <c r="A127" s="1"/>
      <c r="B127" s="14">
        <v>9</v>
      </c>
      <c r="C127" s="15" t="s">
        <v>726</v>
      </c>
      <c r="D127" s="15" t="s">
        <v>21</v>
      </c>
      <c r="E127" s="25" t="s">
        <v>790</v>
      </c>
      <c r="F127" s="25">
        <v>11</v>
      </c>
      <c r="G127" s="21">
        <v>1583</v>
      </c>
      <c r="H127" s="21">
        <v>2</v>
      </c>
      <c r="I127" s="15" t="s">
        <v>24</v>
      </c>
      <c r="J127" s="15">
        <v>2</v>
      </c>
      <c r="K127" s="15" t="s">
        <v>141</v>
      </c>
      <c r="L127" s="29">
        <v>260.17</v>
      </c>
      <c r="M127" s="29">
        <f t="shared" si="5"/>
        <v>32781.420000000006</v>
      </c>
      <c r="N127" s="29"/>
      <c r="O127" s="48" t="s">
        <v>20</v>
      </c>
      <c r="P127" s="36"/>
    </row>
    <row r="128" spans="1:16" s="2" customFormat="1" ht="21.75" customHeight="1" x14ac:dyDescent="0.25">
      <c r="A128" s="1"/>
      <c r="B128" s="14">
        <v>10</v>
      </c>
      <c r="C128" s="15" t="s">
        <v>727</v>
      </c>
      <c r="D128" s="15" t="s">
        <v>21</v>
      </c>
      <c r="E128" s="25" t="s">
        <v>790</v>
      </c>
      <c r="F128" s="25">
        <v>11</v>
      </c>
      <c r="G128" s="21">
        <v>1584</v>
      </c>
      <c r="H128" s="21">
        <v>2</v>
      </c>
      <c r="I128" s="15" t="s">
        <v>26</v>
      </c>
      <c r="J128" s="15">
        <v>5</v>
      </c>
      <c r="K128" s="15" t="s">
        <v>142</v>
      </c>
      <c r="L128" s="29">
        <v>211.75</v>
      </c>
      <c r="M128" s="29">
        <f t="shared" si="5"/>
        <v>26680.5</v>
      </c>
      <c r="N128" s="29"/>
      <c r="O128" s="48" t="s">
        <v>20</v>
      </c>
      <c r="P128" s="36"/>
    </row>
    <row r="129" spans="1:16" s="2" customFormat="1" ht="21.75" customHeight="1" x14ac:dyDescent="0.25">
      <c r="A129" s="1"/>
      <c r="B129" s="14">
        <v>11</v>
      </c>
      <c r="C129" s="15" t="s">
        <v>725</v>
      </c>
      <c r="D129" s="15" t="s">
        <v>21</v>
      </c>
      <c r="E129" s="25" t="s">
        <v>790</v>
      </c>
      <c r="F129" s="25">
        <v>11</v>
      </c>
      <c r="G129" s="21">
        <v>1601</v>
      </c>
      <c r="H129" s="21">
        <v>1</v>
      </c>
      <c r="I129" s="15" t="s">
        <v>26</v>
      </c>
      <c r="J129" s="15">
        <v>5</v>
      </c>
      <c r="K129" s="15" t="s">
        <v>143</v>
      </c>
      <c r="L129" s="29">
        <v>49.06</v>
      </c>
      <c r="M129" s="29">
        <f t="shared" si="5"/>
        <v>6181.56</v>
      </c>
      <c r="N129" s="29"/>
      <c r="O129" s="48" t="s">
        <v>20</v>
      </c>
      <c r="P129" s="36"/>
    </row>
    <row r="130" spans="1:16" s="2" customFormat="1" ht="21.75" customHeight="1" x14ac:dyDescent="0.25">
      <c r="A130" s="1"/>
      <c r="B130" s="14">
        <v>12</v>
      </c>
      <c r="C130" s="15" t="s">
        <v>728</v>
      </c>
      <c r="D130" s="15" t="s">
        <v>21</v>
      </c>
      <c r="E130" s="25" t="s">
        <v>790</v>
      </c>
      <c r="F130" s="25">
        <v>11</v>
      </c>
      <c r="G130" s="21">
        <v>1707</v>
      </c>
      <c r="H130" s="21">
        <v>1</v>
      </c>
      <c r="I130" s="15" t="s">
        <v>24</v>
      </c>
      <c r="J130" s="15">
        <v>1</v>
      </c>
      <c r="K130" s="15" t="s">
        <v>144</v>
      </c>
      <c r="L130" s="29">
        <v>117.49</v>
      </c>
      <c r="M130" s="29">
        <f t="shared" si="5"/>
        <v>14803.74</v>
      </c>
      <c r="N130" s="29"/>
      <c r="O130" s="48" t="s">
        <v>20</v>
      </c>
      <c r="P130" s="36"/>
    </row>
    <row r="131" spans="1:16" s="2" customFormat="1" ht="21.75" customHeight="1" x14ac:dyDescent="0.25">
      <c r="A131" s="1"/>
      <c r="B131" s="14">
        <v>13</v>
      </c>
      <c r="C131" s="15" t="s">
        <v>728</v>
      </c>
      <c r="D131" s="15" t="s">
        <v>21</v>
      </c>
      <c r="E131" s="25" t="s">
        <v>790</v>
      </c>
      <c r="F131" s="25">
        <v>11</v>
      </c>
      <c r="G131" s="21">
        <v>1708</v>
      </c>
      <c r="H131" s="21">
        <v>1</v>
      </c>
      <c r="I131" s="15" t="s">
        <v>107</v>
      </c>
      <c r="J131" s="15"/>
      <c r="K131" s="15"/>
      <c r="L131" s="29"/>
      <c r="M131" s="29">
        <f t="shared" si="5"/>
        <v>0</v>
      </c>
      <c r="N131" s="29"/>
      <c r="O131" s="48" t="s">
        <v>20</v>
      </c>
      <c r="P131" s="36"/>
    </row>
    <row r="132" spans="1:16" s="2" customFormat="1" ht="21.75" customHeight="1" x14ac:dyDescent="0.25">
      <c r="A132" s="1"/>
      <c r="B132" s="14">
        <v>14</v>
      </c>
      <c r="C132" s="15" t="s">
        <v>793</v>
      </c>
      <c r="D132" s="15" t="s">
        <v>21</v>
      </c>
      <c r="E132" s="25" t="s">
        <v>790</v>
      </c>
      <c r="F132" s="25">
        <v>11</v>
      </c>
      <c r="G132" s="21">
        <v>1781</v>
      </c>
      <c r="H132" s="21">
        <v>1</v>
      </c>
      <c r="I132" s="15" t="s">
        <v>24</v>
      </c>
      <c r="J132" s="15">
        <v>1</v>
      </c>
      <c r="K132" s="15" t="s">
        <v>145</v>
      </c>
      <c r="L132" s="29">
        <v>50.35</v>
      </c>
      <c r="M132" s="29">
        <f t="shared" si="5"/>
        <v>6344.1</v>
      </c>
      <c r="N132" s="29"/>
      <c r="O132" s="48" t="s">
        <v>20</v>
      </c>
      <c r="P132" s="36"/>
    </row>
    <row r="133" spans="1:16" s="2" customFormat="1" ht="21.75" customHeight="1" x14ac:dyDescent="0.25">
      <c r="A133" s="1"/>
      <c r="B133" s="14">
        <v>15</v>
      </c>
      <c r="C133" s="15" t="s">
        <v>727</v>
      </c>
      <c r="D133" s="15" t="s">
        <v>21</v>
      </c>
      <c r="E133" s="25" t="s">
        <v>790</v>
      </c>
      <c r="F133" s="25">
        <v>11</v>
      </c>
      <c r="G133" s="21">
        <v>1808</v>
      </c>
      <c r="H133" s="21">
        <v>1</v>
      </c>
      <c r="I133" s="15" t="s">
        <v>24</v>
      </c>
      <c r="J133" s="15">
        <v>1</v>
      </c>
      <c r="K133" s="15" t="s">
        <v>140</v>
      </c>
      <c r="L133" s="29">
        <v>134.28</v>
      </c>
      <c r="M133" s="29">
        <f t="shared" si="5"/>
        <v>16919.28</v>
      </c>
      <c r="N133" s="29"/>
      <c r="O133" s="48" t="s">
        <v>20</v>
      </c>
      <c r="P133" s="36"/>
    </row>
    <row r="134" spans="1:16" s="2" customFormat="1" ht="21.75" customHeight="1" x14ac:dyDescent="0.25">
      <c r="A134" s="1"/>
      <c r="B134" s="14">
        <v>16</v>
      </c>
      <c r="C134" s="15" t="s">
        <v>727</v>
      </c>
      <c r="D134" s="15" t="s">
        <v>21</v>
      </c>
      <c r="E134" s="25" t="s">
        <v>790</v>
      </c>
      <c r="F134" s="25">
        <v>11</v>
      </c>
      <c r="G134" s="21">
        <v>1809</v>
      </c>
      <c r="H134" s="21">
        <v>1</v>
      </c>
      <c r="I134" s="15" t="s">
        <v>70</v>
      </c>
      <c r="J134" s="15">
        <v>1</v>
      </c>
      <c r="K134" s="15" t="s">
        <v>146</v>
      </c>
      <c r="L134" s="29">
        <v>100.71</v>
      </c>
      <c r="M134" s="29">
        <f t="shared" si="5"/>
        <v>12689.46</v>
      </c>
      <c r="N134" s="29"/>
      <c r="O134" s="48" t="s">
        <v>20</v>
      </c>
      <c r="P134" s="36"/>
    </row>
    <row r="135" spans="1:16" s="2" customFormat="1" ht="21.75" customHeight="1" x14ac:dyDescent="0.25">
      <c r="A135" s="1"/>
      <c r="B135" s="14">
        <v>17</v>
      </c>
      <c r="C135" s="15" t="s">
        <v>727</v>
      </c>
      <c r="D135" s="15" t="s">
        <v>21</v>
      </c>
      <c r="E135" s="25" t="s">
        <v>790</v>
      </c>
      <c r="F135" s="25">
        <v>11</v>
      </c>
      <c r="G135" s="21">
        <v>1809</v>
      </c>
      <c r="H135" s="21">
        <v>2</v>
      </c>
      <c r="I135" s="15" t="s">
        <v>147</v>
      </c>
      <c r="J135" s="15"/>
      <c r="K135" s="15"/>
      <c r="L135" s="29"/>
      <c r="M135" s="29">
        <f t="shared" si="5"/>
        <v>0</v>
      </c>
      <c r="N135" s="29"/>
      <c r="O135" s="48" t="s">
        <v>20</v>
      </c>
      <c r="P135" s="36"/>
    </row>
    <row r="136" spans="1:16" s="2" customFormat="1" ht="21.75" customHeight="1" x14ac:dyDescent="0.25">
      <c r="A136" s="1"/>
      <c r="B136" s="14">
        <v>18</v>
      </c>
      <c r="C136" s="15" t="s">
        <v>729</v>
      </c>
      <c r="D136" s="15" t="s">
        <v>21</v>
      </c>
      <c r="E136" s="25" t="s">
        <v>790</v>
      </c>
      <c r="F136" s="25">
        <v>11</v>
      </c>
      <c r="G136" s="21">
        <v>1812</v>
      </c>
      <c r="H136" s="21">
        <v>1</v>
      </c>
      <c r="I136" s="15" t="s">
        <v>24</v>
      </c>
      <c r="J136" s="15">
        <v>1</v>
      </c>
      <c r="K136" s="15" t="s">
        <v>140</v>
      </c>
      <c r="L136" s="29">
        <v>134.28</v>
      </c>
      <c r="M136" s="29">
        <f t="shared" si="5"/>
        <v>16919.28</v>
      </c>
      <c r="N136" s="29"/>
      <c r="O136" s="48" t="s">
        <v>20</v>
      </c>
      <c r="P136" s="36"/>
    </row>
    <row r="137" spans="1:16" s="2" customFormat="1" ht="21.75" customHeight="1" x14ac:dyDescent="0.25">
      <c r="A137" s="1"/>
      <c r="B137" s="14">
        <v>19</v>
      </c>
      <c r="C137" s="15" t="s">
        <v>730</v>
      </c>
      <c r="D137" s="15" t="s">
        <v>21</v>
      </c>
      <c r="E137" s="25" t="s">
        <v>790</v>
      </c>
      <c r="F137" s="25">
        <v>17</v>
      </c>
      <c r="G137" s="21">
        <v>918</v>
      </c>
      <c r="H137" s="21">
        <v>1</v>
      </c>
      <c r="I137" s="15" t="s">
        <v>38</v>
      </c>
      <c r="J137" s="15">
        <v>1</v>
      </c>
      <c r="K137" s="15" t="s">
        <v>148</v>
      </c>
      <c r="L137" s="29">
        <v>111.04</v>
      </c>
      <c r="M137" s="29">
        <f t="shared" si="5"/>
        <v>13991.04</v>
      </c>
      <c r="N137" s="29"/>
      <c r="O137" s="48" t="s">
        <v>20</v>
      </c>
      <c r="P137" s="36"/>
    </row>
    <row r="138" spans="1:16" s="2" customFormat="1" ht="21.75" customHeight="1" x14ac:dyDescent="0.25">
      <c r="A138" s="1"/>
      <c r="B138" s="14">
        <v>20</v>
      </c>
      <c r="C138" s="15" t="s">
        <v>730</v>
      </c>
      <c r="D138" s="15" t="s">
        <v>21</v>
      </c>
      <c r="E138" s="25" t="s">
        <v>790</v>
      </c>
      <c r="F138" s="25">
        <v>17</v>
      </c>
      <c r="G138" s="21">
        <v>918</v>
      </c>
      <c r="H138" s="21">
        <v>2</v>
      </c>
      <c r="I138" s="15" t="s">
        <v>24</v>
      </c>
      <c r="J138" s="15">
        <v>2</v>
      </c>
      <c r="K138" s="15" t="s">
        <v>149</v>
      </c>
      <c r="L138" s="29">
        <v>300.19</v>
      </c>
      <c r="M138" s="29">
        <f t="shared" si="5"/>
        <v>37823.94</v>
      </c>
      <c r="N138" s="29"/>
      <c r="O138" s="48" t="s">
        <v>20</v>
      </c>
      <c r="P138" s="36"/>
    </row>
    <row r="139" spans="1:16" s="2" customFormat="1" ht="21.75" customHeight="1" x14ac:dyDescent="0.25">
      <c r="A139" s="1"/>
      <c r="B139" s="14">
        <v>21</v>
      </c>
      <c r="C139" s="15" t="s">
        <v>730</v>
      </c>
      <c r="D139" s="15" t="s">
        <v>21</v>
      </c>
      <c r="E139" s="25" t="s">
        <v>790</v>
      </c>
      <c r="F139" s="25">
        <v>17</v>
      </c>
      <c r="G139" s="21">
        <v>918</v>
      </c>
      <c r="H139" s="21">
        <v>3</v>
      </c>
      <c r="I139" s="15" t="s">
        <v>24</v>
      </c>
      <c r="J139" s="15">
        <v>2</v>
      </c>
      <c r="K139" s="15" t="s">
        <v>150</v>
      </c>
      <c r="L139" s="29">
        <v>340.22</v>
      </c>
      <c r="M139" s="29">
        <f t="shared" si="5"/>
        <v>42867.72</v>
      </c>
      <c r="N139" s="29"/>
      <c r="O139" s="48" t="s">
        <v>20</v>
      </c>
      <c r="P139" s="36"/>
    </row>
    <row r="140" spans="1:16" s="2" customFormat="1" ht="21.75" customHeight="1" x14ac:dyDescent="0.25">
      <c r="A140" s="1"/>
      <c r="B140" s="14">
        <v>22</v>
      </c>
      <c r="C140" s="15" t="s">
        <v>730</v>
      </c>
      <c r="D140" s="15" t="s">
        <v>21</v>
      </c>
      <c r="E140" s="25" t="s">
        <v>790</v>
      </c>
      <c r="F140" s="25">
        <v>17</v>
      </c>
      <c r="G140" s="21">
        <v>918</v>
      </c>
      <c r="H140" s="21">
        <v>4</v>
      </c>
      <c r="I140" s="15" t="s">
        <v>24</v>
      </c>
      <c r="J140" s="15">
        <v>2</v>
      </c>
      <c r="K140" s="15" t="s">
        <v>117</v>
      </c>
      <c r="L140" s="29">
        <v>240.15</v>
      </c>
      <c r="M140" s="29">
        <f t="shared" si="5"/>
        <v>30258.9</v>
      </c>
      <c r="N140" s="29"/>
      <c r="O140" s="48" t="s">
        <v>20</v>
      </c>
      <c r="P140" s="36"/>
    </row>
    <row r="141" spans="1:16" s="2" customFormat="1" ht="21.75" customHeight="1" x14ac:dyDescent="0.25">
      <c r="A141" s="1"/>
      <c r="B141" s="14">
        <v>23</v>
      </c>
      <c r="C141" s="15" t="s">
        <v>730</v>
      </c>
      <c r="D141" s="15" t="s">
        <v>21</v>
      </c>
      <c r="E141" s="25" t="s">
        <v>790</v>
      </c>
      <c r="F141" s="25">
        <v>17</v>
      </c>
      <c r="G141" s="21">
        <v>918</v>
      </c>
      <c r="H141" s="21">
        <v>5</v>
      </c>
      <c r="I141" s="15" t="s">
        <v>24</v>
      </c>
      <c r="J141" s="15">
        <v>2</v>
      </c>
      <c r="K141" s="15" t="s">
        <v>150</v>
      </c>
      <c r="L141" s="29">
        <v>340.22</v>
      </c>
      <c r="M141" s="29">
        <f t="shared" si="5"/>
        <v>42867.72</v>
      </c>
      <c r="N141" s="29"/>
      <c r="O141" s="48" t="s">
        <v>20</v>
      </c>
      <c r="P141" s="36"/>
    </row>
    <row r="142" spans="1:16" s="2" customFormat="1" ht="21.75" customHeight="1" x14ac:dyDescent="0.25">
      <c r="A142" s="1"/>
      <c r="B142" s="14">
        <v>24</v>
      </c>
      <c r="C142" s="15" t="s">
        <v>730</v>
      </c>
      <c r="D142" s="15" t="s">
        <v>21</v>
      </c>
      <c r="E142" s="25" t="s">
        <v>790</v>
      </c>
      <c r="F142" s="25">
        <v>17</v>
      </c>
      <c r="G142" s="21">
        <v>918</v>
      </c>
      <c r="H142" s="21">
        <v>6</v>
      </c>
      <c r="I142" s="15" t="s">
        <v>24</v>
      </c>
      <c r="J142" s="15">
        <v>2</v>
      </c>
      <c r="K142" s="15" t="s">
        <v>150</v>
      </c>
      <c r="L142" s="29">
        <v>340.22</v>
      </c>
      <c r="M142" s="29">
        <f t="shared" si="5"/>
        <v>42867.72</v>
      </c>
      <c r="N142" s="29"/>
      <c r="O142" s="48" t="s">
        <v>20</v>
      </c>
      <c r="P142" s="36"/>
    </row>
    <row r="143" spans="1:16" s="2" customFormat="1" ht="21.75" customHeight="1" x14ac:dyDescent="0.25">
      <c r="A143" s="1"/>
      <c r="B143" s="14">
        <v>25</v>
      </c>
      <c r="C143" s="15" t="s">
        <v>731</v>
      </c>
      <c r="D143" s="15" t="s">
        <v>21</v>
      </c>
      <c r="E143" s="25" t="s">
        <v>790</v>
      </c>
      <c r="F143" s="25">
        <v>17</v>
      </c>
      <c r="G143" s="21">
        <v>1040</v>
      </c>
      <c r="H143" s="21">
        <v>1</v>
      </c>
      <c r="I143" s="15" t="s">
        <v>24</v>
      </c>
      <c r="J143" s="15">
        <v>2</v>
      </c>
      <c r="K143" s="15" t="s">
        <v>129</v>
      </c>
      <c r="L143" s="29">
        <v>100.06</v>
      </c>
      <c r="M143" s="29">
        <f t="shared" si="5"/>
        <v>12607.56</v>
      </c>
      <c r="N143" s="29"/>
      <c r="O143" s="48" t="s">
        <v>20</v>
      </c>
      <c r="P143" s="36"/>
    </row>
    <row r="144" spans="1:16" s="2" customFormat="1" ht="21.75" customHeight="1" x14ac:dyDescent="0.25">
      <c r="A144" s="1"/>
      <c r="B144" s="14">
        <v>26</v>
      </c>
      <c r="C144" s="15" t="s">
        <v>731</v>
      </c>
      <c r="D144" s="15" t="s">
        <v>21</v>
      </c>
      <c r="E144" s="25" t="s">
        <v>790</v>
      </c>
      <c r="F144" s="25">
        <v>17</v>
      </c>
      <c r="G144" s="21">
        <v>1041</v>
      </c>
      <c r="H144" s="21">
        <v>1</v>
      </c>
      <c r="I144" s="15" t="s">
        <v>26</v>
      </c>
      <c r="J144" s="15">
        <v>1</v>
      </c>
      <c r="K144" s="15" t="s">
        <v>151</v>
      </c>
      <c r="L144" s="29">
        <v>22.83</v>
      </c>
      <c r="M144" s="29">
        <f t="shared" si="5"/>
        <v>2876.58</v>
      </c>
      <c r="N144" s="29"/>
      <c r="O144" s="48" t="s">
        <v>20</v>
      </c>
      <c r="P144" s="36"/>
    </row>
    <row r="145" spans="1:16" s="2" customFormat="1" ht="21.75" customHeight="1" x14ac:dyDescent="0.25">
      <c r="A145" s="1"/>
      <c r="B145" s="14">
        <v>27</v>
      </c>
      <c r="C145" s="15" t="s">
        <v>794</v>
      </c>
      <c r="D145" s="15" t="s">
        <v>21</v>
      </c>
      <c r="E145" s="25" t="s">
        <v>790</v>
      </c>
      <c r="F145" s="25">
        <v>51</v>
      </c>
      <c r="G145" s="21">
        <v>97</v>
      </c>
      <c r="H145" s="21"/>
      <c r="I145" s="15" t="s">
        <v>35</v>
      </c>
      <c r="J145" s="15">
        <v>2</v>
      </c>
      <c r="K145" s="15" t="s">
        <v>152</v>
      </c>
      <c r="L145" s="29">
        <v>1208.51</v>
      </c>
      <c r="M145" s="29">
        <f>L145*176.4</f>
        <v>213181.16400000002</v>
      </c>
      <c r="N145" s="29"/>
      <c r="O145" s="48" t="s">
        <v>20</v>
      </c>
      <c r="P145" s="36"/>
    </row>
    <row r="146" spans="1:16" s="2" customFormat="1" ht="21.75" customHeight="1" x14ac:dyDescent="0.25">
      <c r="A146" s="1"/>
      <c r="B146" s="14">
        <v>28</v>
      </c>
      <c r="C146" s="15" t="s">
        <v>153</v>
      </c>
      <c r="D146" s="15" t="s">
        <v>21</v>
      </c>
      <c r="E146" s="25" t="s">
        <v>790</v>
      </c>
      <c r="F146" s="25">
        <v>68</v>
      </c>
      <c r="G146" s="21">
        <v>702</v>
      </c>
      <c r="H146" s="21">
        <v>2</v>
      </c>
      <c r="I146" s="15" t="s">
        <v>38</v>
      </c>
      <c r="J146" s="15">
        <v>2</v>
      </c>
      <c r="K146" s="15" t="s">
        <v>144</v>
      </c>
      <c r="L146" s="29">
        <v>90.38</v>
      </c>
      <c r="M146" s="29">
        <f>L146*126</f>
        <v>11387.88</v>
      </c>
      <c r="N146" s="29"/>
      <c r="O146" s="48" t="s">
        <v>20</v>
      </c>
      <c r="P146" s="36"/>
    </row>
    <row r="147" spans="1:16" s="2" customFormat="1" ht="21.75" customHeight="1" x14ac:dyDescent="0.25">
      <c r="A147" s="1"/>
      <c r="B147" s="14">
        <v>29</v>
      </c>
      <c r="C147" s="15" t="s">
        <v>153</v>
      </c>
      <c r="D147" s="15" t="s">
        <v>21</v>
      </c>
      <c r="E147" s="25" t="s">
        <v>790</v>
      </c>
      <c r="F147" s="25">
        <v>68</v>
      </c>
      <c r="G147" s="21">
        <v>702</v>
      </c>
      <c r="H147" s="21">
        <v>4</v>
      </c>
      <c r="I147" s="15" t="s">
        <v>154</v>
      </c>
      <c r="J147" s="15"/>
      <c r="K147" s="15"/>
      <c r="L147" s="29"/>
      <c r="M147" s="29"/>
      <c r="N147" s="29"/>
      <c r="O147" s="48" t="s">
        <v>20</v>
      </c>
      <c r="P147" s="36"/>
    </row>
    <row r="148" spans="1:16" s="2" customFormat="1" ht="21.75" customHeight="1" x14ac:dyDescent="0.25">
      <c r="A148" s="1"/>
      <c r="B148" s="14">
        <v>30</v>
      </c>
      <c r="C148" s="15" t="s">
        <v>732</v>
      </c>
      <c r="D148" s="15" t="s">
        <v>21</v>
      </c>
      <c r="E148" s="25" t="s">
        <v>790</v>
      </c>
      <c r="F148" s="25">
        <v>71</v>
      </c>
      <c r="G148" s="21">
        <v>1922</v>
      </c>
      <c r="H148" s="21">
        <v>1</v>
      </c>
      <c r="I148" s="15" t="s">
        <v>24</v>
      </c>
      <c r="J148" s="15">
        <v>2</v>
      </c>
      <c r="K148" s="15" t="s">
        <v>155</v>
      </c>
      <c r="L148" s="29">
        <v>480.3</v>
      </c>
      <c r="M148" s="29">
        <f>L148*126</f>
        <v>60517.8</v>
      </c>
      <c r="N148" s="29"/>
      <c r="O148" s="48" t="s">
        <v>20</v>
      </c>
      <c r="P148" s="36"/>
    </row>
    <row r="149" spans="1:16" s="2" customFormat="1" ht="21.75" customHeight="1" x14ac:dyDescent="0.25">
      <c r="A149" s="1"/>
      <c r="B149" s="14">
        <v>31</v>
      </c>
      <c r="C149" s="15" t="s">
        <v>732</v>
      </c>
      <c r="D149" s="15" t="s">
        <v>21</v>
      </c>
      <c r="E149" s="25" t="s">
        <v>790</v>
      </c>
      <c r="F149" s="25">
        <v>71</v>
      </c>
      <c r="G149" s="21">
        <v>1922</v>
      </c>
      <c r="H149" s="21">
        <v>2</v>
      </c>
      <c r="I149" s="15" t="s">
        <v>24</v>
      </c>
      <c r="J149" s="15">
        <v>2</v>
      </c>
      <c r="K149" s="15" t="s">
        <v>141</v>
      </c>
      <c r="L149" s="29">
        <v>312.2</v>
      </c>
      <c r="M149" s="29">
        <f>L149*126</f>
        <v>39337.199999999997</v>
      </c>
      <c r="N149" s="29"/>
      <c r="O149" s="48" t="s">
        <v>20</v>
      </c>
      <c r="P149" s="36"/>
    </row>
    <row r="150" spans="1:16" s="2" customFormat="1" ht="21.75" customHeight="1" x14ac:dyDescent="0.25">
      <c r="A150" s="1"/>
      <c r="B150" s="14">
        <v>32</v>
      </c>
      <c r="C150" s="15" t="s">
        <v>732</v>
      </c>
      <c r="D150" s="15" t="s">
        <v>21</v>
      </c>
      <c r="E150" s="25" t="s">
        <v>790</v>
      </c>
      <c r="F150" s="25">
        <v>71</v>
      </c>
      <c r="G150" s="21">
        <v>1922</v>
      </c>
      <c r="H150" s="21">
        <v>3</v>
      </c>
      <c r="I150" s="15" t="s">
        <v>24</v>
      </c>
      <c r="J150" s="15">
        <v>2</v>
      </c>
      <c r="K150" s="15" t="s">
        <v>141</v>
      </c>
      <c r="L150" s="29">
        <v>312.2</v>
      </c>
      <c r="M150" s="29">
        <f>L150*126</f>
        <v>39337.199999999997</v>
      </c>
      <c r="N150" s="29"/>
      <c r="O150" s="48" t="s">
        <v>20</v>
      </c>
      <c r="P150" s="36"/>
    </row>
    <row r="151" spans="1:16" s="2" customFormat="1" ht="21.75" customHeight="1" x14ac:dyDescent="0.25">
      <c r="A151" s="1"/>
      <c r="B151" s="14">
        <v>33</v>
      </c>
      <c r="C151" s="15" t="s">
        <v>732</v>
      </c>
      <c r="D151" s="15" t="s">
        <v>21</v>
      </c>
      <c r="E151" s="25" t="s">
        <v>790</v>
      </c>
      <c r="F151" s="25">
        <v>71</v>
      </c>
      <c r="G151" s="21">
        <v>1987</v>
      </c>
      <c r="H151" s="21"/>
      <c r="I151" s="15" t="s">
        <v>73</v>
      </c>
      <c r="J151" s="15"/>
      <c r="K151" s="15" t="s">
        <v>156</v>
      </c>
      <c r="L151" s="29"/>
      <c r="M151" s="29">
        <f>L151*126</f>
        <v>0</v>
      </c>
      <c r="N151" s="29"/>
      <c r="O151" s="48" t="s">
        <v>20</v>
      </c>
      <c r="P151" s="36"/>
    </row>
    <row r="152" spans="1:16" s="2" customFormat="1" ht="21.75" customHeight="1" x14ac:dyDescent="0.25">
      <c r="A152" s="1"/>
      <c r="B152" s="14">
        <v>34</v>
      </c>
      <c r="C152" s="15" t="s">
        <v>733</v>
      </c>
      <c r="D152" s="15" t="s">
        <v>21</v>
      </c>
      <c r="E152" s="25" t="s">
        <v>790</v>
      </c>
      <c r="F152" s="25">
        <v>81</v>
      </c>
      <c r="G152" s="21">
        <v>1434</v>
      </c>
      <c r="H152" s="21"/>
      <c r="I152" s="15" t="s">
        <v>104</v>
      </c>
      <c r="J152" s="15"/>
      <c r="K152" s="15"/>
      <c r="L152" s="29"/>
      <c r="M152" s="29">
        <f>L152*105</f>
        <v>0</v>
      </c>
      <c r="N152" s="29"/>
      <c r="O152" s="48" t="s">
        <v>20</v>
      </c>
      <c r="P152" s="46"/>
    </row>
    <row r="153" spans="1:16" s="2" customFormat="1" ht="21.75" customHeight="1" x14ac:dyDescent="0.25">
      <c r="A153" s="1"/>
      <c r="B153" s="14">
        <v>35</v>
      </c>
      <c r="C153" s="15" t="s">
        <v>733</v>
      </c>
      <c r="D153" s="15" t="s">
        <v>21</v>
      </c>
      <c r="E153" s="25" t="s">
        <v>790</v>
      </c>
      <c r="F153" s="25">
        <v>81</v>
      </c>
      <c r="G153" s="21">
        <v>1435</v>
      </c>
      <c r="H153" s="21"/>
      <c r="I153" s="15" t="s">
        <v>104</v>
      </c>
      <c r="J153" s="15"/>
      <c r="K153" s="15"/>
      <c r="L153" s="29"/>
      <c r="M153" s="29">
        <f>L153*105</f>
        <v>0</v>
      </c>
      <c r="N153" s="29"/>
      <c r="O153" s="48" t="s">
        <v>20</v>
      </c>
      <c r="P153" s="36"/>
    </row>
    <row r="154" spans="1:16" s="2" customFormat="1" ht="21.75" customHeight="1" x14ac:dyDescent="0.25">
      <c r="A154" s="1"/>
      <c r="B154" s="14">
        <v>36</v>
      </c>
      <c r="C154" s="15" t="s">
        <v>733</v>
      </c>
      <c r="D154" s="15" t="s">
        <v>21</v>
      </c>
      <c r="E154" s="25" t="s">
        <v>790</v>
      </c>
      <c r="F154" s="25">
        <v>81</v>
      </c>
      <c r="G154" s="21">
        <v>1436</v>
      </c>
      <c r="H154" s="21"/>
      <c r="I154" s="15" t="s">
        <v>104</v>
      </c>
      <c r="J154" s="15"/>
      <c r="K154" s="15"/>
      <c r="L154" s="29"/>
      <c r="M154" s="29">
        <f>L154*105</f>
        <v>0</v>
      </c>
      <c r="N154" s="29"/>
      <c r="O154" s="48" t="s">
        <v>20</v>
      </c>
      <c r="P154" s="46"/>
    </row>
    <row r="155" spans="1:16" s="2" customFormat="1" ht="21.75" customHeight="1" x14ac:dyDescent="0.25">
      <c r="A155" s="1"/>
      <c r="B155" s="14">
        <v>37</v>
      </c>
      <c r="C155" s="15" t="s">
        <v>733</v>
      </c>
      <c r="D155" s="15" t="s">
        <v>21</v>
      </c>
      <c r="E155" s="25" t="s">
        <v>790</v>
      </c>
      <c r="F155" s="25">
        <v>81</v>
      </c>
      <c r="G155" s="21">
        <v>1438</v>
      </c>
      <c r="H155" s="21">
        <v>1</v>
      </c>
      <c r="I155" s="15" t="s">
        <v>136</v>
      </c>
      <c r="J155" s="15">
        <v>2</v>
      </c>
      <c r="K155" s="15" t="s">
        <v>48</v>
      </c>
      <c r="L155" s="29">
        <v>105.87</v>
      </c>
      <c r="M155" s="29">
        <f>L155*42.84</f>
        <v>4535.470800000001</v>
      </c>
      <c r="N155" s="29"/>
      <c r="O155" s="48" t="s">
        <v>20</v>
      </c>
      <c r="P155" s="36"/>
    </row>
    <row r="156" spans="1:16" s="2" customFormat="1" ht="21.75" customHeight="1" x14ac:dyDescent="0.25">
      <c r="A156" s="1"/>
      <c r="B156" s="14">
        <v>38</v>
      </c>
      <c r="C156" s="15" t="s">
        <v>733</v>
      </c>
      <c r="D156" s="15" t="s">
        <v>21</v>
      </c>
      <c r="E156" s="25" t="s">
        <v>790</v>
      </c>
      <c r="F156" s="25">
        <v>81</v>
      </c>
      <c r="G156" s="21">
        <v>1438</v>
      </c>
      <c r="H156" s="21">
        <v>2</v>
      </c>
      <c r="I156" s="15" t="s">
        <v>26</v>
      </c>
      <c r="J156" s="15">
        <v>2</v>
      </c>
      <c r="K156" s="15" t="s">
        <v>157</v>
      </c>
      <c r="L156" s="29">
        <v>101.64</v>
      </c>
      <c r="M156" s="29">
        <f>L156*126</f>
        <v>12806.64</v>
      </c>
      <c r="N156" s="29"/>
      <c r="O156" s="48" t="s">
        <v>20</v>
      </c>
      <c r="P156" s="46"/>
    </row>
    <row r="157" spans="1:16" s="2" customFormat="1" ht="21.75" customHeight="1" x14ac:dyDescent="0.25">
      <c r="A157" s="1"/>
      <c r="B157" s="14">
        <v>39</v>
      </c>
      <c r="C157" s="15" t="s">
        <v>733</v>
      </c>
      <c r="D157" s="15" t="s">
        <v>21</v>
      </c>
      <c r="E157" s="25" t="s">
        <v>790</v>
      </c>
      <c r="F157" s="25">
        <v>81</v>
      </c>
      <c r="G157" s="21">
        <v>1439</v>
      </c>
      <c r="H157" s="21"/>
      <c r="I157" s="15" t="s">
        <v>35</v>
      </c>
      <c r="J157" s="15">
        <v>2</v>
      </c>
      <c r="K157" s="15" t="s">
        <v>94</v>
      </c>
      <c r="L157" s="29">
        <v>65.069999999999993</v>
      </c>
      <c r="M157" s="29">
        <f t="shared" ref="M157:M170" si="6">L157*176.4</f>
        <v>11478.348</v>
      </c>
      <c r="N157" s="29"/>
      <c r="O157" s="48" t="s">
        <v>20</v>
      </c>
      <c r="P157" s="36"/>
    </row>
    <row r="158" spans="1:16" s="2" customFormat="1" ht="51.75" customHeight="1" x14ac:dyDescent="0.25">
      <c r="A158" s="1"/>
      <c r="B158" s="14">
        <v>40</v>
      </c>
      <c r="C158" s="15" t="s">
        <v>734</v>
      </c>
      <c r="D158" s="15" t="s">
        <v>21</v>
      </c>
      <c r="E158" s="16" t="s">
        <v>795</v>
      </c>
      <c r="F158" s="25">
        <v>81</v>
      </c>
      <c r="G158" s="21">
        <v>1939</v>
      </c>
      <c r="H158" s="16">
        <v>1</v>
      </c>
      <c r="I158" s="15" t="s">
        <v>58</v>
      </c>
      <c r="J158" s="15">
        <v>2</v>
      </c>
      <c r="K158" s="15" t="s">
        <v>158</v>
      </c>
      <c r="L158" s="29">
        <v>208.24</v>
      </c>
      <c r="M158" s="29">
        <f t="shared" si="6"/>
        <v>36733.536</v>
      </c>
      <c r="N158" s="29"/>
      <c r="O158" s="48" t="s">
        <v>20</v>
      </c>
      <c r="P158" s="46"/>
    </row>
    <row r="159" spans="1:16" s="2" customFormat="1" ht="33" customHeight="1" x14ac:dyDescent="0.25">
      <c r="A159" s="1"/>
      <c r="B159" s="14">
        <v>41</v>
      </c>
      <c r="C159" s="15" t="s">
        <v>734</v>
      </c>
      <c r="D159" s="15" t="s">
        <v>21</v>
      </c>
      <c r="E159" s="16" t="s">
        <v>795</v>
      </c>
      <c r="F159" s="25">
        <v>81</v>
      </c>
      <c r="G159" s="21">
        <v>1939</v>
      </c>
      <c r="H159" s="16">
        <v>2</v>
      </c>
      <c r="I159" s="15" t="s">
        <v>58</v>
      </c>
      <c r="J159" s="15">
        <v>2</v>
      </c>
      <c r="K159" s="15" t="s">
        <v>158</v>
      </c>
      <c r="L159" s="29">
        <v>208.24</v>
      </c>
      <c r="M159" s="29">
        <f t="shared" si="6"/>
        <v>36733.536</v>
      </c>
      <c r="N159" s="29"/>
      <c r="O159" s="48" t="s">
        <v>20</v>
      </c>
      <c r="P159" s="36"/>
    </row>
    <row r="160" spans="1:16" s="2" customFormat="1" ht="33" customHeight="1" x14ac:dyDescent="0.25">
      <c r="A160" s="1"/>
      <c r="B160" s="14">
        <v>42</v>
      </c>
      <c r="C160" s="15" t="s">
        <v>734</v>
      </c>
      <c r="D160" s="15" t="s">
        <v>21</v>
      </c>
      <c r="E160" s="16" t="s">
        <v>795</v>
      </c>
      <c r="F160" s="25">
        <v>81</v>
      </c>
      <c r="G160" s="21">
        <v>1939</v>
      </c>
      <c r="H160" s="16">
        <v>3</v>
      </c>
      <c r="I160" s="15" t="s">
        <v>58</v>
      </c>
      <c r="J160" s="15">
        <v>2</v>
      </c>
      <c r="K160" s="15" t="s">
        <v>158</v>
      </c>
      <c r="L160" s="29">
        <v>208.24</v>
      </c>
      <c r="M160" s="29">
        <f t="shared" si="6"/>
        <v>36733.536</v>
      </c>
      <c r="N160" s="29"/>
      <c r="O160" s="48" t="s">
        <v>20</v>
      </c>
      <c r="P160" s="46"/>
    </row>
    <row r="161" spans="1:16" s="2" customFormat="1" ht="33" customHeight="1" x14ac:dyDescent="0.25">
      <c r="A161" s="1"/>
      <c r="B161" s="14">
        <v>43</v>
      </c>
      <c r="C161" s="15" t="s">
        <v>734</v>
      </c>
      <c r="D161" s="15" t="s">
        <v>21</v>
      </c>
      <c r="E161" s="16" t="s">
        <v>795</v>
      </c>
      <c r="F161" s="25">
        <v>81</v>
      </c>
      <c r="G161" s="21">
        <v>1939</v>
      </c>
      <c r="H161" s="16">
        <v>4</v>
      </c>
      <c r="I161" s="15" t="s">
        <v>58</v>
      </c>
      <c r="J161" s="15">
        <v>2</v>
      </c>
      <c r="K161" s="15" t="s">
        <v>158</v>
      </c>
      <c r="L161" s="29">
        <v>208.24</v>
      </c>
      <c r="M161" s="29">
        <f t="shared" si="6"/>
        <v>36733.536</v>
      </c>
      <c r="N161" s="29"/>
      <c r="O161" s="48" t="s">
        <v>20</v>
      </c>
      <c r="P161" s="36"/>
    </row>
    <row r="162" spans="1:16" s="2" customFormat="1" ht="33" customHeight="1" x14ac:dyDescent="0.25">
      <c r="A162" s="1"/>
      <c r="B162" s="14">
        <v>44</v>
      </c>
      <c r="C162" s="15" t="s">
        <v>734</v>
      </c>
      <c r="D162" s="15" t="s">
        <v>21</v>
      </c>
      <c r="E162" s="16" t="s">
        <v>795</v>
      </c>
      <c r="F162" s="25">
        <v>81</v>
      </c>
      <c r="G162" s="21">
        <v>1939</v>
      </c>
      <c r="H162" s="16">
        <v>5</v>
      </c>
      <c r="I162" s="15" t="s">
        <v>58</v>
      </c>
      <c r="J162" s="15">
        <v>2</v>
      </c>
      <c r="K162" s="15" t="s">
        <v>158</v>
      </c>
      <c r="L162" s="29">
        <v>208.24</v>
      </c>
      <c r="M162" s="29">
        <f t="shared" si="6"/>
        <v>36733.536</v>
      </c>
      <c r="N162" s="29"/>
      <c r="O162" s="48" t="s">
        <v>20</v>
      </c>
      <c r="P162" s="46"/>
    </row>
    <row r="163" spans="1:16" s="2" customFormat="1" ht="33" customHeight="1" x14ac:dyDescent="0.25">
      <c r="A163" s="1"/>
      <c r="B163" s="14">
        <v>45</v>
      </c>
      <c r="C163" s="15" t="s">
        <v>734</v>
      </c>
      <c r="D163" s="15" t="s">
        <v>21</v>
      </c>
      <c r="E163" s="16" t="s">
        <v>795</v>
      </c>
      <c r="F163" s="25">
        <v>81</v>
      </c>
      <c r="G163" s="21">
        <v>1939</v>
      </c>
      <c r="H163" s="16">
        <v>6</v>
      </c>
      <c r="I163" s="15" t="s">
        <v>58</v>
      </c>
      <c r="J163" s="15">
        <v>2</v>
      </c>
      <c r="K163" s="15" t="s">
        <v>158</v>
      </c>
      <c r="L163" s="29">
        <v>208.24</v>
      </c>
      <c r="M163" s="29">
        <f t="shared" si="6"/>
        <v>36733.536</v>
      </c>
      <c r="N163" s="29"/>
      <c r="O163" s="48" t="s">
        <v>20</v>
      </c>
      <c r="P163" s="46"/>
    </row>
    <row r="164" spans="1:16" s="2" customFormat="1" ht="33" customHeight="1" x14ac:dyDescent="0.25">
      <c r="A164" s="1"/>
      <c r="B164" s="14">
        <v>46</v>
      </c>
      <c r="C164" s="15" t="s">
        <v>734</v>
      </c>
      <c r="D164" s="15" t="s">
        <v>21</v>
      </c>
      <c r="E164" s="16" t="s">
        <v>795</v>
      </c>
      <c r="F164" s="25">
        <v>81</v>
      </c>
      <c r="G164" s="21">
        <v>1939</v>
      </c>
      <c r="H164" s="16">
        <v>7</v>
      </c>
      <c r="I164" s="15" t="s">
        <v>58</v>
      </c>
      <c r="J164" s="15">
        <v>2</v>
      </c>
      <c r="K164" s="15" t="s">
        <v>158</v>
      </c>
      <c r="L164" s="29">
        <v>208.24</v>
      </c>
      <c r="M164" s="29">
        <f t="shared" si="6"/>
        <v>36733.536</v>
      </c>
      <c r="N164" s="29"/>
      <c r="O164" s="48" t="s">
        <v>20</v>
      </c>
      <c r="P164" s="36"/>
    </row>
    <row r="165" spans="1:16" s="2" customFormat="1" ht="33" customHeight="1" x14ac:dyDescent="0.25">
      <c r="A165" s="1"/>
      <c r="B165" s="14">
        <v>47</v>
      </c>
      <c r="C165" s="15" t="s">
        <v>734</v>
      </c>
      <c r="D165" s="15" t="s">
        <v>21</v>
      </c>
      <c r="E165" s="16" t="s">
        <v>795</v>
      </c>
      <c r="F165" s="25">
        <v>81</v>
      </c>
      <c r="G165" s="21">
        <v>1939</v>
      </c>
      <c r="H165" s="16">
        <v>8</v>
      </c>
      <c r="I165" s="15" t="s">
        <v>58</v>
      </c>
      <c r="J165" s="15">
        <v>2</v>
      </c>
      <c r="K165" s="15" t="s">
        <v>158</v>
      </c>
      <c r="L165" s="29">
        <v>208.24</v>
      </c>
      <c r="M165" s="29">
        <f t="shared" si="6"/>
        <v>36733.536</v>
      </c>
      <c r="N165" s="29"/>
      <c r="O165" s="48" t="s">
        <v>20</v>
      </c>
      <c r="P165" s="46"/>
    </row>
    <row r="166" spans="1:16" s="2" customFormat="1" ht="33" customHeight="1" x14ac:dyDescent="0.25">
      <c r="A166" s="1"/>
      <c r="B166" s="14">
        <v>48</v>
      </c>
      <c r="C166" s="15" t="s">
        <v>734</v>
      </c>
      <c r="D166" s="15" t="s">
        <v>21</v>
      </c>
      <c r="E166" s="16" t="s">
        <v>795</v>
      </c>
      <c r="F166" s="25">
        <v>81</v>
      </c>
      <c r="G166" s="21">
        <v>1939</v>
      </c>
      <c r="H166" s="16">
        <v>9</v>
      </c>
      <c r="I166" s="15" t="s">
        <v>58</v>
      </c>
      <c r="J166" s="15">
        <v>2</v>
      </c>
      <c r="K166" s="15" t="s">
        <v>158</v>
      </c>
      <c r="L166" s="29">
        <v>208.24</v>
      </c>
      <c r="M166" s="29">
        <f t="shared" si="6"/>
        <v>36733.536</v>
      </c>
      <c r="N166" s="29"/>
      <c r="O166" s="48" t="s">
        <v>20</v>
      </c>
      <c r="P166" s="46"/>
    </row>
    <row r="167" spans="1:16" s="2" customFormat="1" ht="33" customHeight="1" x14ac:dyDescent="0.25">
      <c r="A167" s="1"/>
      <c r="B167" s="14">
        <v>49</v>
      </c>
      <c r="C167" s="15" t="s">
        <v>734</v>
      </c>
      <c r="D167" s="15" t="s">
        <v>21</v>
      </c>
      <c r="E167" s="16" t="s">
        <v>795</v>
      </c>
      <c r="F167" s="25">
        <v>81</v>
      </c>
      <c r="G167" s="21">
        <v>1939</v>
      </c>
      <c r="H167" s="16">
        <v>10</v>
      </c>
      <c r="I167" s="15" t="s">
        <v>58</v>
      </c>
      <c r="J167" s="15">
        <v>2</v>
      </c>
      <c r="K167" s="15" t="s">
        <v>158</v>
      </c>
      <c r="L167" s="29">
        <v>208.24</v>
      </c>
      <c r="M167" s="29">
        <f t="shared" si="6"/>
        <v>36733.536</v>
      </c>
      <c r="N167" s="29"/>
      <c r="O167" s="48" t="s">
        <v>20</v>
      </c>
      <c r="P167" s="46"/>
    </row>
    <row r="168" spans="1:16" s="2" customFormat="1" ht="33" customHeight="1" x14ac:dyDescent="0.25">
      <c r="A168" s="1"/>
      <c r="B168" s="14">
        <v>50</v>
      </c>
      <c r="C168" s="15" t="s">
        <v>734</v>
      </c>
      <c r="D168" s="15" t="s">
        <v>21</v>
      </c>
      <c r="E168" s="16" t="s">
        <v>795</v>
      </c>
      <c r="F168" s="25">
        <v>81</v>
      </c>
      <c r="G168" s="21">
        <v>1939</v>
      </c>
      <c r="H168" s="16">
        <v>11</v>
      </c>
      <c r="I168" s="15" t="s">
        <v>58</v>
      </c>
      <c r="J168" s="15">
        <v>2</v>
      </c>
      <c r="K168" s="15" t="s">
        <v>158</v>
      </c>
      <c r="L168" s="29">
        <v>208.24</v>
      </c>
      <c r="M168" s="29">
        <f t="shared" si="6"/>
        <v>36733.536</v>
      </c>
      <c r="N168" s="29"/>
      <c r="O168" s="48" t="s">
        <v>20</v>
      </c>
      <c r="P168" s="46"/>
    </row>
    <row r="169" spans="1:16" s="2" customFormat="1" ht="33" customHeight="1" x14ac:dyDescent="0.25">
      <c r="A169" s="1"/>
      <c r="B169" s="14">
        <v>51</v>
      </c>
      <c r="C169" s="15" t="s">
        <v>734</v>
      </c>
      <c r="D169" s="15" t="s">
        <v>21</v>
      </c>
      <c r="E169" s="16" t="s">
        <v>795</v>
      </c>
      <c r="F169" s="25">
        <v>81</v>
      </c>
      <c r="G169" s="21">
        <v>1939</v>
      </c>
      <c r="H169" s="16">
        <v>12</v>
      </c>
      <c r="I169" s="15" t="s">
        <v>58</v>
      </c>
      <c r="J169" s="15">
        <v>2</v>
      </c>
      <c r="K169" s="15" t="s">
        <v>158</v>
      </c>
      <c r="L169" s="29">
        <v>208.24</v>
      </c>
      <c r="M169" s="29">
        <f t="shared" si="6"/>
        <v>36733.536</v>
      </c>
      <c r="N169" s="29"/>
      <c r="O169" s="48" t="s">
        <v>20</v>
      </c>
      <c r="P169" s="46"/>
    </row>
    <row r="170" spans="1:16" s="2" customFormat="1" ht="33" customHeight="1" x14ac:dyDescent="0.25">
      <c r="A170" s="1"/>
      <c r="B170" s="14">
        <v>52</v>
      </c>
      <c r="C170" s="15" t="s">
        <v>734</v>
      </c>
      <c r="D170" s="15" t="s">
        <v>21</v>
      </c>
      <c r="E170" s="16" t="s">
        <v>795</v>
      </c>
      <c r="F170" s="25">
        <v>81</v>
      </c>
      <c r="G170" s="21">
        <v>1939</v>
      </c>
      <c r="H170" s="16">
        <v>13</v>
      </c>
      <c r="I170" s="15" t="s">
        <v>58</v>
      </c>
      <c r="J170" s="15">
        <v>2</v>
      </c>
      <c r="K170" s="15" t="s">
        <v>158</v>
      </c>
      <c r="L170" s="29">
        <v>208.24</v>
      </c>
      <c r="M170" s="29">
        <f t="shared" si="6"/>
        <v>36733.536</v>
      </c>
      <c r="N170" s="29"/>
      <c r="O170" s="48" t="s">
        <v>20</v>
      </c>
      <c r="P170" s="46"/>
    </row>
    <row r="171" spans="1:16" s="2" customFormat="1" ht="21.75" customHeight="1" x14ac:dyDescent="0.25">
      <c r="A171" s="1"/>
      <c r="B171" s="14">
        <v>53</v>
      </c>
      <c r="C171" s="15" t="s">
        <v>734</v>
      </c>
      <c r="D171" s="15" t="s">
        <v>21</v>
      </c>
      <c r="E171" s="16" t="s">
        <v>796</v>
      </c>
      <c r="F171" s="25">
        <v>81</v>
      </c>
      <c r="G171" s="21">
        <v>1943</v>
      </c>
      <c r="H171" s="16"/>
      <c r="I171" s="15" t="s">
        <v>73</v>
      </c>
      <c r="J171" s="15"/>
      <c r="K171" s="15"/>
      <c r="L171" s="29"/>
      <c r="M171" s="29"/>
      <c r="N171" s="29"/>
      <c r="O171" s="48" t="s">
        <v>20</v>
      </c>
      <c r="P171" s="46"/>
    </row>
    <row r="172" spans="1:16" s="2" customFormat="1" ht="21.75" customHeight="1" x14ac:dyDescent="0.25">
      <c r="A172" s="1"/>
      <c r="B172" s="14">
        <v>54</v>
      </c>
      <c r="C172" s="15" t="s">
        <v>734</v>
      </c>
      <c r="D172" s="15" t="s">
        <v>21</v>
      </c>
      <c r="E172" s="16" t="s">
        <v>797</v>
      </c>
      <c r="F172" s="25">
        <v>81</v>
      </c>
      <c r="G172" s="21">
        <v>3567</v>
      </c>
      <c r="H172" s="21">
        <v>1</v>
      </c>
      <c r="I172" s="15" t="s">
        <v>58</v>
      </c>
      <c r="J172" s="15">
        <v>2</v>
      </c>
      <c r="K172" s="15" t="s">
        <v>159</v>
      </c>
      <c r="L172" s="29">
        <v>485.88</v>
      </c>
      <c r="M172" s="29">
        <f t="shared" ref="M172:M178" si="7">L172*176.4</f>
        <v>85709.232000000004</v>
      </c>
      <c r="N172" s="29"/>
      <c r="O172" s="48" t="s">
        <v>20</v>
      </c>
      <c r="P172" s="46"/>
    </row>
    <row r="173" spans="1:16" s="2" customFormat="1" ht="21.75" customHeight="1" x14ac:dyDescent="0.25">
      <c r="A173" s="1"/>
      <c r="B173" s="14">
        <v>55</v>
      </c>
      <c r="C173" s="15" t="s">
        <v>734</v>
      </c>
      <c r="D173" s="15" t="s">
        <v>21</v>
      </c>
      <c r="E173" s="16" t="s">
        <v>798</v>
      </c>
      <c r="F173" s="25">
        <v>81</v>
      </c>
      <c r="G173" s="21">
        <v>3567</v>
      </c>
      <c r="H173" s="21">
        <v>2</v>
      </c>
      <c r="I173" s="15" t="s">
        <v>58</v>
      </c>
      <c r="J173" s="15">
        <v>2</v>
      </c>
      <c r="K173" s="15" t="s">
        <v>160</v>
      </c>
      <c r="L173" s="29">
        <v>83.51</v>
      </c>
      <c r="M173" s="29">
        <f t="shared" si="7"/>
        <v>14731.164000000001</v>
      </c>
      <c r="N173" s="29"/>
      <c r="O173" s="48" t="s">
        <v>20</v>
      </c>
      <c r="P173" s="46"/>
    </row>
    <row r="174" spans="1:16" s="2" customFormat="1" ht="21.75" customHeight="1" x14ac:dyDescent="0.25">
      <c r="A174" s="1"/>
      <c r="B174" s="14">
        <v>56</v>
      </c>
      <c r="C174" s="15" t="s">
        <v>734</v>
      </c>
      <c r="D174" s="15" t="s">
        <v>21</v>
      </c>
      <c r="E174" s="16" t="s">
        <v>798</v>
      </c>
      <c r="F174" s="25">
        <v>81</v>
      </c>
      <c r="G174" s="21">
        <v>3567</v>
      </c>
      <c r="H174" s="21">
        <v>3</v>
      </c>
      <c r="I174" s="15" t="s">
        <v>58</v>
      </c>
      <c r="J174" s="15">
        <v>2</v>
      </c>
      <c r="K174" s="15" t="s">
        <v>160</v>
      </c>
      <c r="L174" s="29">
        <v>83.51</v>
      </c>
      <c r="M174" s="29">
        <f t="shared" si="7"/>
        <v>14731.164000000001</v>
      </c>
      <c r="N174" s="29"/>
      <c r="O174" s="48" t="s">
        <v>20</v>
      </c>
      <c r="P174" s="46"/>
    </row>
    <row r="175" spans="1:16" s="2" customFormat="1" ht="21.75" customHeight="1" x14ac:dyDescent="0.25">
      <c r="A175" s="1"/>
      <c r="B175" s="14">
        <v>57</v>
      </c>
      <c r="C175" s="15" t="s">
        <v>734</v>
      </c>
      <c r="D175" s="15" t="s">
        <v>21</v>
      </c>
      <c r="E175" s="16" t="s">
        <v>798</v>
      </c>
      <c r="F175" s="25">
        <v>81</v>
      </c>
      <c r="G175" s="21">
        <v>3567</v>
      </c>
      <c r="H175" s="21">
        <v>4</v>
      </c>
      <c r="I175" s="15" t="s">
        <v>58</v>
      </c>
      <c r="J175" s="15">
        <v>2</v>
      </c>
      <c r="K175" s="15" t="s">
        <v>160</v>
      </c>
      <c r="L175" s="29">
        <v>83.51</v>
      </c>
      <c r="M175" s="29">
        <f t="shared" si="7"/>
        <v>14731.164000000001</v>
      </c>
      <c r="N175" s="29"/>
      <c r="O175" s="48" t="s">
        <v>20</v>
      </c>
      <c r="P175" s="46"/>
    </row>
    <row r="176" spans="1:16" s="2" customFormat="1" ht="21.75" customHeight="1" x14ac:dyDescent="0.25">
      <c r="A176" s="1"/>
      <c r="B176" s="14">
        <v>58</v>
      </c>
      <c r="C176" s="15" t="s">
        <v>734</v>
      </c>
      <c r="D176" s="15" t="s">
        <v>21</v>
      </c>
      <c r="E176" s="16" t="s">
        <v>798</v>
      </c>
      <c r="F176" s="25">
        <v>81</v>
      </c>
      <c r="G176" s="21">
        <v>3567</v>
      </c>
      <c r="H176" s="21">
        <v>5</v>
      </c>
      <c r="I176" s="15" t="s">
        <v>58</v>
      </c>
      <c r="J176" s="15">
        <v>2</v>
      </c>
      <c r="K176" s="15" t="s">
        <v>160</v>
      </c>
      <c r="L176" s="29">
        <v>83.51</v>
      </c>
      <c r="M176" s="29">
        <f t="shared" si="7"/>
        <v>14731.164000000001</v>
      </c>
      <c r="N176" s="29"/>
      <c r="O176" s="48" t="s">
        <v>20</v>
      </c>
      <c r="P176" s="46"/>
    </row>
    <row r="177" spans="1:16" s="2" customFormat="1" ht="21.75" customHeight="1" x14ac:dyDescent="0.25">
      <c r="A177" s="1"/>
      <c r="B177" s="14">
        <v>59</v>
      </c>
      <c r="C177" s="15" t="s">
        <v>734</v>
      </c>
      <c r="D177" s="15" t="s">
        <v>21</v>
      </c>
      <c r="E177" s="16" t="s">
        <v>798</v>
      </c>
      <c r="F177" s="25">
        <v>81</v>
      </c>
      <c r="G177" s="21">
        <v>3567</v>
      </c>
      <c r="H177" s="21">
        <v>6</v>
      </c>
      <c r="I177" s="15" t="s">
        <v>58</v>
      </c>
      <c r="J177" s="15">
        <v>2</v>
      </c>
      <c r="K177" s="15" t="s">
        <v>160</v>
      </c>
      <c r="L177" s="29">
        <v>83.51</v>
      </c>
      <c r="M177" s="29">
        <f t="shared" si="7"/>
        <v>14731.164000000001</v>
      </c>
      <c r="N177" s="29"/>
      <c r="O177" s="48" t="s">
        <v>20</v>
      </c>
      <c r="P177" s="46"/>
    </row>
    <row r="178" spans="1:16" s="2" customFormat="1" ht="21.75" customHeight="1" x14ac:dyDescent="0.25">
      <c r="A178" s="1"/>
      <c r="B178" s="14">
        <v>60</v>
      </c>
      <c r="C178" s="15" t="s">
        <v>734</v>
      </c>
      <c r="D178" s="15" t="s">
        <v>21</v>
      </c>
      <c r="E178" s="16" t="s">
        <v>798</v>
      </c>
      <c r="F178" s="25">
        <v>81</v>
      </c>
      <c r="G178" s="21">
        <v>3567</v>
      </c>
      <c r="H178" s="21">
        <v>7</v>
      </c>
      <c r="I178" s="15" t="s">
        <v>58</v>
      </c>
      <c r="J178" s="15">
        <v>2</v>
      </c>
      <c r="K178" s="15" t="s">
        <v>160</v>
      </c>
      <c r="L178" s="29">
        <v>83.51</v>
      </c>
      <c r="M178" s="29">
        <f t="shared" si="7"/>
        <v>14731.164000000001</v>
      </c>
      <c r="N178" s="29"/>
      <c r="O178" s="48" t="s">
        <v>20</v>
      </c>
      <c r="P178" s="46"/>
    </row>
    <row r="179" spans="1:16" s="2" customFormat="1" ht="21.75" customHeight="1" x14ac:dyDescent="0.25">
      <c r="A179" s="1"/>
      <c r="B179" s="14">
        <v>61</v>
      </c>
      <c r="C179" s="15" t="s">
        <v>733</v>
      </c>
      <c r="D179" s="15" t="s">
        <v>21</v>
      </c>
      <c r="E179" s="16" t="s">
        <v>796</v>
      </c>
      <c r="F179" s="25">
        <v>88</v>
      </c>
      <c r="G179" s="21">
        <v>1018</v>
      </c>
      <c r="H179" s="21">
        <v>1</v>
      </c>
      <c r="I179" s="15" t="s">
        <v>38</v>
      </c>
      <c r="J179" s="15">
        <v>2</v>
      </c>
      <c r="K179" s="15" t="s">
        <v>161</v>
      </c>
      <c r="L179" s="29">
        <v>116.2</v>
      </c>
      <c r="M179" s="29">
        <f>L179*126</f>
        <v>14641.2</v>
      </c>
      <c r="N179" s="29"/>
      <c r="O179" s="48" t="s">
        <v>20</v>
      </c>
      <c r="P179" s="46"/>
    </row>
    <row r="180" spans="1:16" s="2" customFormat="1" ht="21.75" customHeight="1" x14ac:dyDescent="0.25">
      <c r="A180" s="1"/>
      <c r="B180" s="249"/>
      <c r="C180" s="249"/>
      <c r="D180" s="249"/>
      <c r="E180" s="249"/>
      <c r="F180" s="250"/>
      <c r="G180" s="249"/>
      <c r="H180" s="249"/>
      <c r="I180" s="249"/>
      <c r="J180" s="249"/>
      <c r="K180" s="249"/>
      <c r="L180" s="30"/>
      <c r="M180" s="30"/>
      <c r="N180" s="30"/>
      <c r="O180" s="249"/>
      <c r="P180" s="36"/>
    </row>
    <row r="181" spans="1:16" s="2" customFormat="1" ht="21.75" customHeight="1" x14ac:dyDescent="0.25">
      <c r="A181" s="1"/>
      <c r="B181" s="468" t="s">
        <v>42</v>
      </c>
      <c r="C181" s="469"/>
      <c r="D181" s="469"/>
      <c r="E181" s="469"/>
      <c r="F181" s="469"/>
      <c r="G181" s="469"/>
      <c r="H181" s="469"/>
      <c r="I181" s="470"/>
      <c r="J181" s="48" t="s">
        <v>43</v>
      </c>
      <c r="K181" s="48" t="s">
        <v>43</v>
      </c>
      <c r="L181" s="45">
        <f>SUM(L119:L179)</f>
        <v>12998.44</v>
      </c>
      <c r="M181" s="45">
        <f>SUM(M119:M179)</f>
        <v>1889079.4440000015</v>
      </c>
      <c r="N181" s="45">
        <f>SUM(N119:N179)</f>
        <v>0</v>
      </c>
      <c r="O181" s="413">
        <f>SUM(M181+N181)</f>
        <v>1889079.4440000015</v>
      </c>
      <c r="P181" s="36"/>
    </row>
    <row r="182" spans="1:16" s="2" customFormat="1" ht="21.75" customHeight="1" x14ac:dyDescent="0.25">
      <c r="A182" s="1"/>
      <c r="B182" s="249"/>
      <c r="C182" s="250"/>
      <c r="D182" s="250"/>
      <c r="E182" s="250"/>
      <c r="F182" s="250"/>
      <c r="G182" s="249"/>
      <c r="H182" s="249"/>
      <c r="I182" s="249"/>
      <c r="J182" s="249"/>
      <c r="K182" s="249"/>
      <c r="L182" s="30"/>
      <c r="M182" s="30"/>
      <c r="N182" s="30"/>
      <c r="O182" s="249"/>
      <c r="P182" s="46"/>
    </row>
    <row r="183" spans="1:16" s="154" customFormat="1" ht="21.75" customHeight="1" x14ac:dyDescent="0.35">
      <c r="A183" s="152"/>
      <c r="B183" s="76">
        <v>7</v>
      </c>
      <c r="C183" s="475" t="s">
        <v>162</v>
      </c>
      <c r="D183" s="476"/>
      <c r="E183" s="464" t="s">
        <v>16</v>
      </c>
      <c r="F183" s="465"/>
      <c r="G183" s="465"/>
      <c r="H183" s="465"/>
      <c r="I183" s="465"/>
      <c r="J183" s="465"/>
      <c r="K183" s="465"/>
      <c r="L183" s="465"/>
      <c r="M183" s="465"/>
      <c r="N183" s="465"/>
      <c r="O183" s="466"/>
      <c r="P183" s="153"/>
    </row>
    <row r="184" spans="1:16" s="2" customFormat="1" ht="21.75" customHeight="1" x14ac:dyDescent="0.25">
      <c r="A184" s="1"/>
      <c r="B184" s="251"/>
      <c r="C184" s="252"/>
      <c r="D184" s="250"/>
      <c r="E184" s="253"/>
      <c r="F184" s="253"/>
      <c r="G184" s="249"/>
      <c r="H184" s="249"/>
      <c r="I184" s="249"/>
      <c r="J184" s="249"/>
      <c r="K184" s="249"/>
      <c r="L184" s="30"/>
      <c r="M184" s="30"/>
      <c r="N184" s="30"/>
      <c r="O184" s="249"/>
      <c r="P184" s="46"/>
    </row>
    <row r="185" spans="1:16" s="2" customFormat="1" ht="21.75" customHeight="1" x14ac:dyDescent="0.25">
      <c r="A185" s="1"/>
      <c r="B185" s="14">
        <v>1</v>
      </c>
      <c r="C185" s="25" t="s">
        <v>163</v>
      </c>
      <c r="D185" s="25" t="s">
        <v>18</v>
      </c>
      <c r="E185" s="25" t="s">
        <v>164</v>
      </c>
      <c r="F185" s="17">
        <v>1</v>
      </c>
      <c r="G185" s="49">
        <v>252</v>
      </c>
      <c r="H185" s="49"/>
      <c r="I185" s="49" t="s">
        <v>165</v>
      </c>
      <c r="J185" s="49"/>
      <c r="K185" s="49"/>
      <c r="L185" s="443"/>
      <c r="M185" s="443"/>
      <c r="N185" s="52"/>
      <c r="O185" s="3" t="s">
        <v>20</v>
      </c>
      <c r="P185" s="46"/>
    </row>
    <row r="186" spans="1:16" s="2" customFormat="1" ht="21.75" customHeight="1" x14ac:dyDescent="0.25">
      <c r="A186" s="1"/>
      <c r="B186" s="14">
        <v>2</v>
      </c>
      <c r="C186" s="16" t="s">
        <v>166</v>
      </c>
      <c r="D186" s="16" t="s">
        <v>18</v>
      </c>
      <c r="E186" s="16" t="s">
        <v>164</v>
      </c>
      <c r="F186" s="17">
        <v>5</v>
      </c>
      <c r="G186" s="49">
        <v>3023</v>
      </c>
      <c r="H186" s="50">
        <v>1</v>
      </c>
      <c r="I186" s="50" t="s">
        <v>70</v>
      </c>
      <c r="J186" s="50">
        <v>2</v>
      </c>
      <c r="K186" s="50" t="s">
        <v>93</v>
      </c>
      <c r="L186" s="37">
        <v>159.07</v>
      </c>
      <c r="M186" s="29">
        <f>L186*126</f>
        <v>20042.82</v>
      </c>
      <c r="N186" s="29"/>
      <c r="O186" s="3" t="s">
        <v>20</v>
      </c>
      <c r="P186" s="46"/>
    </row>
    <row r="187" spans="1:16" s="2" customFormat="1" ht="21.75" customHeight="1" x14ac:dyDescent="0.25">
      <c r="A187" s="1"/>
      <c r="B187" s="249"/>
      <c r="C187" s="250"/>
      <c r="D187" s="250"/>
      <c r="E187" s="250"/>
      <c r="F187" s="250"/>
      <c r="G187" s="249"/>
      <c r="H187" s="249"/>
      <c r="I187" s="249"/>
      <c r="J187" s="249"/>
      <c r="K187" s="249"/>
      <c r="L187" s="30"/>
      <c r="M187" s="30"/>
      <c r="N187" s="30"/>
      <c r="O187" s="249"/>
      <c r="P187" s="46"/>
    </row>
    <row r="188" spans="1:16" s="2" customFormat="1" ht="21.75" customHeight="1" x14ac:dyDescent="0.25">
      <c r="A188" s="1"/>
      <c r="B188" s="468" t="s">
        <v>42</v>
      </c>
      <c r="C188" s="469"/>
      <c r="D188" s="469"/>
      <c r="E188" s="469"/>
      <c r="F188" s="469"/>
      <c r="G188" s="469"/>
      <c r="H188" s="469"/>
      <c r="I188" s="469"/>
      <c r="J188" s="470"/>
      <c r="K188" s="48" t="s">
        <v>43</v>
      </c>
      <c r="L188" s="45">
        <f>SUM(L185:L186)</f>
        <v>159.07</v>
      </c>
      <c r="M188" s="5">
        <f>SUM(M185:M186)</f>
        <v>20042.82</v>
      </c>
      <c r="N188" s="5"/>
      <c r="O188" s="414">
        <f>SUM(M188+N188)</f>
        <v>20042.82</v>
      </c>
      <c r="P188" s="46"/>
    </row>
    <row r="189" spans="1:16" s="2" customFormat="1" ht="21.75" customHeight="1" x14ac:dyDescent="0.25">
      <c r="A189" s="1"/>
      <c r="B189" s="249"/>
      <c r="C189" s="249"/>
      <c r="D189" s="249"/>
      <c r="E189" s="249"/>
      <c r="F189" s="250"/>
      <c r="G189" s="249"/>
      <c r="H189" s="249"/>
      <c r="I189" s="249"/>
      <c r="J189" s="249"/>
      <c r="K189" s="249"/>
      <c r="L189" s="30"/>
      <c r="M189" s="30"/>
      <c r="N189" s="30"/>
      <c r="O189" s="254"/>
      <c r="P189" s="46"/>
    </row>
    <row r="190" spans="1:16" s="141" customFormat="1" ht="21.75" customHeight="1" x14ac:dyDescent="0.4">
      <c r="A190" s="139"/>
      <c r="B190" s="11">
        <v>8</v>
      </c>
      <c r="C190" s="462" t="s">
        <v>167</v>
      </c>
      <c r="D190" s="463"/>
      <c r="E190" s="464" t="s">
        <v>16</v>
      </c>
      <c r="F190" s="465"/>
      <c r="G190" s="465"/>
      <c r="H190" s="465"/>
      <c r="I190" s="465"/>
      <c r="J190" s="465"/>
      <c r="K190" s="465"/>
      <c r="L190" s="465"/>
      <c r="M190" s="465"/>
      <c r="N190" s="465"/>
      <c r="O190" s="466"/>
      <c r="P190" s="147"/>
    </row>
    <row r="191" spans="1:16" s="2" customFormat="1" ht="21.75" customHeight="1" x14ac:dyDescent="0.25">
      <c r="A191" s="1"/>
      <c r="B191" s="249"/>
      <c r="C191" s="250"/>
      <c r="D191" s="250"/>
      <c r="E191" s="250"/>
      <c r="F191" s="250"/>
      <c r="G191" s="249"/>
      <c r="H191" s="249"/>
      <c r="I191" s="249"/>
      <c r="J191" s="249"/>
      <c r="K191" s="249"/>
      <c r="L191" s="30"/>
      <c r="M191" s="30"/>
      <c r="N191" s="30"/>
      <c r="O191" s="251"/>
      <c r="P191" s="46"/>
    </row>
    <row r="192" spans="1:16" s="2" customFormat="1" ht="21.75" customHeight="1" x14ac:dyDescent="0.25">
      <c r="A192" s="1"/>
      <c r="B192" s="14">
        <v>1</v>
      </c>
      <c r="C192" s="16" t="s">
        <v>168</v>
      </c>
      <c r="D192" s="16" t="s">
        <v>21</v>
      </c>
      <c r="E192" s="16" t="s">
        <v>57</v>
      </c>
      <c r="F192" s="16">
        <v>14</v>
      </c>
      <c r="G192" s="15">
        <v>276</v>
      </c>
      <c r="H192" s="15">
        <v>1</v>
      </c>
      <c r="I192" s="15" t="s">
        <v>83</v>
      </c>
      <c r="J192" s="15">
        <v>2</v>
      </c>
      <c r="K192" s="15" t="s">
        <v>169</v>
      </c>
      <c r="L192" s="29">
        <v>134.28</v>
      </c>
      <c r="M192" s="29">
        <f t="shared" ref="M192:M197" si="8">L192*126</f>
        <v>16919.28</v>
      </c>
      <c r="N192" s="15"/>
      <c r="O192" s="3" t="s">
        <v>20</v>
      </c>
      <c r="P192" s="36"/>
    </row>
    <row r="193" spans="1:16" s="2" customFormat="1" ht="21.75" customHeight="1" x14ac:dyDescent="0.25">
      <c r="A193" s="1"/>
      <c r="B193" s="14">
        <v>2</v>
      </c>
      <c r="C193" s="16" t="s">
        <v>170</v>
      </c>
      <c r="D193" s="16" t="s">
        <v>21</v>
      </c>
      <c r="E193" s="16" t="s">
        <v>57</v>
      </c>
      <c r="F193" s="16">
        <v>24</v>
      </c>
      <c r="G193" s="15">
        <v>556</v>
      </c>
      <c r="H193" s="15">
        <v>3</v>
      </c>
      <c r="I193" s="15" t="s">
        <v>83</v>
      </c>
      <c r="J193" s="15">
        <v>2</v>
      </c>
      <c r="K193" s="15" t="s">
        <v>171</v>
      </c>
      <c r="L193" s="29">
        <v>41.32</v>
      </c>
      <c r="M193" s="29">
        <f t="shared" si="8"/>
        <v>5206.32</v>
      </c>
      <c r="N193" s="15"/>
      <c r="O193" s="3" t="s">
        <v>20</v>
      </c>
      <c r="P193" s="36"/>
    </row>
    <row r="194" spans="1:16" s="2" customFormat="1" ht="21.75" customHeight="1" x14ac:dyDescent="0.25">
      <c r="A194" s="1"/>
      <c r="B194" s="14">
        <v>3</v>
      </c>
      <c r="C194" s="16" t="s">
        <v>170</v>
      </c>
      <c r="D194" s="16" t="s">
        <v>21</v>
      </c>
      <c r="E194" s="16" t="s">
        <v>57</v>
      </c>
      <c r="F194" s="16">
        <v>24</v>
      </c>
      <c r="G194" s="15">
        <v>556</v>
      </c>
      <c r="H194" s="15">
        <v>4</v>
      </c>
      <c r="I194" s="15" t="s">
        <v>83</v>
      </c>
      <c r="J194" s="15">
        <v>2</v>
      </c>
      <c r="K194" s="15" t="s">
        <v>172</v>
      </c>
      <c r="L194" s="29">
        <v>38.729999999999997</v>
      </c>
      <c r="M194" s="29">
        <f t="shared" si="8"/>
        <v>4879.9799999999996</v>
      </c>
      <c r="N194" s="15"/>
      <c r="O194" s="3" t="s">
        <v>20</v>
      </c>
      <c r="P194" s="36"/>
    </row>
    <row r="195" spans="1:16" s="2" customFormat="1" ht="21.75" customHeight="1" x14ac:dyDescent="0.25">
      <c r="A195" s="1"/>
      <c r="B195" s="14">
        <v>4</v>
      </c>
      <c r="C195" s="16" t="s">
        <v>170</v>
      </c>
      <c r="D195" s="16" t="s">
        <v>21</v>
      </c>
      <c r="E195" s="16" t="s">
        <v>57</v>
      </c>
      <c r="F195" s="16">
        <v>24</v>
      </c>
      <c r="G195" s="15">
        <v>556</v>
      </c>
      <c r="H195" s="15">
        <v>5</v>
      </c>
      <c r="I195" s="15" t="s">
        <v>83</v>
      </c>
      <c r="J195" s="15">
        <v>2</v>
      </c>
      <c r="K195" s="15" t="s">
        <v>173</v>
      </c>
      <c r="L195" s="29">
        <v>46.48</v>
      </c>
      <c r="M195" s="29">
        <f t="shared" si="8"/>
        <v>5856.48</v>
      </c>
      <c r="N195" s="15"/>
      <c r="O195" s="3" t="s">
        <v>20</v>
      </c>
      <c r="P195" s="36"/>
    </row>
    <row r="196" spans="1:16" s="2" customFormat="1" ht="21.75" customHeight="1" x14ac:dyDescent="0.25">
      <c r="A196" s="1"/>
      <c r="B196" s="14">
        <v>5</v>
      </c>
      <c r="C196" s="16" t="s">
        <v>170</v>
      </c>
      <c r="D196" s="16" t="s">
        <v>21</v>
      </c>
      <c r="E196" s="16" t="s">
        <v>57</v>
      </c>
      <c r="F196" s="16">
        <v>24</v>
      </c>
      <c r="G196" s="15">
        <v>556</v>
      </c>
      <c r="H196" s="15">
        <v>6</v>
      </c>
      <c r="I196" s="15" t="s">
        <v>174</v>
      </c>
      <c r="J196" s="15">
        <v>1</v>
      </c>
      <c r="K196" s="15" t="s">
        <v>92</v>
      </c>
      <c r="L196" s="29">
        <v>90.38</v>
      </c>
      <c r="M196" s="29">
        <f t="shared" si="8"/>
        <v>11387.88</v>
      </c>
      <c r="N196" s="15"/>
      <c r="O196" s="3" t="s">
        <v>20</v>
      </c>
      <c r="P196" s="36"/>
    </row>
    <row r="197" spans="1:16" s="2" customFormat="1" ht="21.75" customHeight="1" x14ac:dyDescent="0.25">
      <c r="A197" s="1"/>
      <c r="B197" s="14">
        <v>6</v>
      </c>
      <c r="C197" s="25" t="s">
        <v>170</v>
      </c>
      <c r="D197" s="25" t="s">
        <v>21</v>
      </c>
      <c r="E197" s="25" t="s">
        <v>57</v>
      </c>
      <c r="F197" s="25">
        <v>24</v>
      </c>
      <c r="G197" s="21">
        <v>659</v>
      </c>
      <c r="H197" s="21">
        <v>1</v>
      </c>
      <c r="I197" s="21" t="s">
        <v>175</v>
      </c>
      <c r="J197" s="21" t="s">
        <v>176</v>
      </c>
      <c r="K197" s="21" t="s">
        <v>177</v>
      </c>
      <c r="L197" s="52">
        <v>0.52</v>
      </c>
      <c r="M197" s="29">
        <f t="shared" si="8"/>
        <v>65.52</v>
      </c>
      <c r="N197" s="15"/>
      <c r="O197" s="3" t="s">
        <v>20</v>
      </c>
      <c r="P197" s="36"/>
    </row>
    <row r="198" spans="1:16" s="2" customFormat="1" ht="21.75" customHeight="1" x14ac:dyDescent="0.25">
      <c r="A198" s="1"/>
      <c r="B198" s="249"/>
      <c r="C198" s="250"/>
      <c r="D198" s="250"/>
      <c r="E198" s="250"/>
      <c r="F198" s="250"/>
      <c r="G198" s="249"/>
      <c r="H198" s="249"/>
      <c r="I198" s="249"/>
      <c r="J198" s="249"/>
      <c r="K198" s="249"/>
      <c r="L198" s="30"/>
      <c r="M198" s="30"/>
      <c r="N198" s="30"/>
      <c r="O198" s="249"/>
      <c r="P198" s="36"/>
    </row>
    <row r="199" spans="1:16" s="2" customFormat="1" ht="21.75" customHeight="1" x14ac:dyDescent="0.25">
      <c r="A199" s="1"/>
      <c r="B199" s="468" t="s">
        <v>42</v>
      </c>
      <c r="C199" s="469"/>
      <c r="D199" s="469"/>
      <c r="E199" s="469"/>
      <c r="F199" s="469"/>
      <c r="G199" s="469"/>
      <c r="H199" s="469"/>
      <c r="I199" s="469"/>
      <c r="J199" s="470"/>
      <c r="K199" s="48" t="s">
        <v>43</v>
      </c>
      <c r="L199" s="45">
        <f>SUM(L192:L198)</f>
        <v>351.71</v>
      </c>
      <c r="M199" s="5">
        <f>SUM(M192:M197)</f>
        <v>44315.459999999992</v>
      </c>
      <c r="N199" s="5"/>
      <c r="O199" s="397">
        <f>SUM(M199)</f>
        <v>44315.459999999992</v>
      </c>
      <c r="P199" s="36"/>
    </row>
    <row r="200" spans="1:16" s="2" customFormat="1" ht="21.75" customHeight="1" x14ac:dyDescent="0.25">
      <c r="A200" s="1"/>
      <c r="B200" s="249"/>
      <c r="C200" s="250"/>
      <c r="D200" s="250"/>
      <c r="E200" s="250"/>
      <c r="F200" s="250"/>
      <c r="G200" s="249"/>
      <c r="H200" s="249"/>
      <c r="I200" s="249"/>
      <c r="J200" s="249"/>
      <c r="K200" s="249"/>
      <c r="L200" s="30"/>
      <c r="M200" s="30"/>
      <c r="N200" s="30"/>
      <c r="O200" s="249"/>
      <c r="P200" s="36"/>
    </row>
    <row r="201" spans="1:16" s="141" customFormat="1" ht="21.75" customHeight="1" x14ac:dyDescent="0.4">
      <c r="A201" s="139"/>
      <c r="B201" s="11">
        <v>9</v>
      </c>
      <c r="C201" s="462" t="s">
        <v>178</v>
      </c>
      <c r="D201" s="463"/>
      <c r="E201" s="464" t="s">
        <v>16</v>
      </c>
      <c r="F201" s="465"/>
      <c r="G201" s="465"/>
      <c r="H201" s="465"/>
      <c r="I201" s="465"/>
      <c r="J201" s="465"/>
      <c r="K201" s="465"/>
      <c r="L201" s="465"/>
      <c r="M201" s="465"/>
      <c r="N201" s="465"/>
      <c r="O201" s="466"/>
      <c r="P201" s="143"/>
    </row>
    <row r="202" spans="1:16" s="2" customFormat="1" ht="21.75" customHeight="1" x14ac:dyDescent="0.25">
      <c r="A202" s="1"/>
      <c r="B202" s="249"/>
      <c r="C202" s="250"/>
      <c r="D202" s="250"/>
      <c r="E202" s="250"/>
      <c r="F202" s="250"/>
      <c r="G202" s="249"/>
      <c r="H202" s="249"/>
      <c r="I202" s="249"/>
      <c r="J202" s="249"/>
      <c r="K202" s="249"/>
      <c r="L202" s="30"/>
      <c r="M202" s="30"/>
      <c r="N202" s="30"/>
      <c r="O202" s="249"/>
      <c r="P202" s="36"/>
    </row>
    <row r="203" spans="1:16" s="2" customFormat="1" ht="30.75" customHeight="1" x14ac:dyDescent="0.25">
      <c r="A203" s="1"/>
      <c r="B203" s="14">
        <v>1</v>
      </c>
      <c r="C203" s="16" t="s">
        <v>735</v>
      </c>
      <c r="D203" s="16" t="s">
        <v>21</v>
      </c>
      <c r="E203" s="16" t="s">
        <v>799</v>
      </c>
      <c r="F203" s="16">
        <v>127</v>
      </c>
      <c r="G203" s="15">
        <v>139</v>
      </c>
      <c r="H203" s="15" t="s">
        <v>179</v>
      </c>
      <c r="I203" s="15" t="s">
        <v>180</v>
      </c>
      <c r="J203" s="15"/>
      <c r="K203" s="15"/>
      <c r="L203" s="29">
        <v>7953.44</v>
      </c>
      <c r="M203" s="29"/>
      <c r="N203" s="393">
        <f>L203*63</f>
        <v>501066.72</v>
      </c>
      <c r="O203" s="3" t="s">
        <v>20</v>
      </c>
      <c r="P203" s="36"/>
    </row>
    <row r="204" spans="1:16" s="2" customFormat="1" ht="30.75" customHeight="1" x14ac:dyDescent="0.25">
      <c r="A204" s="1"/>
      <c r="B204" s="14">
        <v>2</v>
      </c>
      <c r="C204" s="16" t="s">
        <v>800</v>
      </c>
      <c r="D204" s="16" t="s">
        <v>21</v>
      </c>
      <c r="E204" s="25" t="s">
        <v>57</v>
      </c>
      <c r="F204" s="16">
        <v>127</v>
      </c>
      <c r="G204" s="15">
        <v>247</v>
      </c>
      <c r="H204" s="15" t="s">
        <v>179</v>
      </c>
      <c r="I204" s="15" t="s">
        <v>180</v>
      </c>
      <c r="J204" s="15"/>
      <c r="K204" s="15"/>
      <c r="L204" s="29">
        <v>4564</v>
      </c>
      <c r="M204" s="29"/>
      <c r="N204" s="393">
        <f>L204*63</f>
        <v>287532</v>
      </c>
      <c r="O204" s="3" t="s">
        <v>20</v>
      </c>
      <c r="P204" s="36"/>
    </row>
    <row r="205" spans="1:16" s="2" customFormat="1" ht="21.75" customHeight="1" x14ac:dyDescent="0.25">
      <c r="A205" s="1"/>
      <c r="B205" s="249"/>
      <c r="C205" s="250"/>
      <c r="D205" s="250"/>
      <c r="E205" s="250"/>
      <c r="F205" s="250"/>
      <c r="G205" s="249"/>
      <c r="H205" s="249"/>
      <c r="I205" s="249"/>
      <c r="J205" s="249"/>
      <c r="K205" s="249"/>
      <c r="L205" s="30"/>
      <c r="M205" s="30"/>
      <c r="N205" s="30"/>
      <c r="O205" s="249"/>
      <c r="P205" s="36"/>
    </row>
    <row r="206" spans="1:16" s="2" customFormat="1" ht="21.75" customHeight="1" x14ac:dyDescent="0.25">
      <c r="A206" s="1"/>
      <c r="B206" s="468" t="s">
        <v>42</v>
      </c>
      <c r="C206" s="469"/>
      <c r="D206" s="469"/>
      <c r="E206" s="469"/>
      <c r="F206" s="469"/>
      <c r="G206" s="469"/>
      <c r="H206" s="469"/>
      <c r="I206" s="469"/>
      <c r="J206" s="470"/>
      <c r="K206" s="48" t="s">
        <v>43</v>
      </c>
      <c r="L206" s="45"/>
      <c r="M206" s="5"/>
      <c r="N206" s="5">
        <f>SUM(N203:N205)</f>
        <v>788598.72</v>
      </c>
      <c r="O206" s="397">
        <f>SUM(M206+N206)</f>
        <v>788598.72</v>
      </c>
      <c r="P206" s="46"/>
    </row>
    <row r="207" spans="1:16" s="2" customFormat="1" ht="21.75" customHeight="1" x14ac:dyDescent="0.25">
      <c r="A207" s="1"/>
      <c r="B207" s="249"/>
      <c r="C207" s="249"/>
      <c r="D207" s="250"/>
      <c r="E207" s="249"/>
      <c r="F207" s="250"/>
      <c r="G207" s="255"/>
      <c r="H207" s="255"/>
      <c r="I207" s="249"/>
      <c r="J207" s="249"/>
      <c r="K207" s="249"/>
      <c r="L207" s="30"/>
      <c r="M207" s="30"/>
      <c r="N207" s="30"/>
      <c r="O207" s="256"/>
      <c r="P207" s="36"/>
    </row>
    <row r="208" spans="1:16" s="141" customFormat="1" ht="21.75" customHeight="1" x14ac:dyDescent="0.4">
      <c r="A208" s="139"/>
      <c r="B208" s="11">
        <v>10</v>
      </c>
      <c r="C208" s="462" t="s">
        <v>181</v>
      </c>
      <c r="D208" s="463"/>
      <c r="E208" s="464" t="s">
        <v>16</v>
      </c>
      <c r="F208" s="465"/>
      <c r="G208" s="465"/>
      <c r="H208" s="465"/>
      <c r="I208" s="465"/>
      <c r="J208" s="465"/>
      <c r="K208" s="465"/>
      <c r="L208" s="465"/>
      <c r="M208" s="465"/>
      <c r="N208" s="465"/>
      <c r="O208" s="466"/>
      <c r="P208" s="143"/>
    </row>
    <row r="209" spans="1:16" s="2" customFormat="1" ht="21.75" customHeight="1" x14ac:dyDescent="0.25">
      <c r="A209" s="1"/>
      <c r="B209" s="257"/>
      <c r="C209" s="257"/>
      <c r="D209" s="249"/>
      <c r="E209" s="258"/>
      <c r="F209" s="259"/>
      <c r="G209" s="255"/>
      <c r="H209" s="255"/>
      <c r="I209" s="255"/>
      <c r="J209" s="255"/>
      <c r="K209" s="255"/>
      <c r="L209" s="53"/>
      <c r="M209" s="54"/>
      <c r="N209" s="53"/>
      <c r="O209" s="256"/>
      <c r="P209" s="36"/>
    </row>
    <row r="210" spans="1:16" s="2" customFormat="1" ht="15" x14ac:dyDescent="0.25">
      <c r="A210" s="1"/>
      <c r="B210" s="14">
        <v>1</v>
      </c>
      <c r="C210" s="15" t="s">
        <v>736</v>
      </c>
      <c r="D210" s="15" t="s">
        <v>21</v>
      </c>
      <c r="E210" s="16" t="s">
        <v>801</v>
      </c>
      <c r="F210" s="25">
        <v>3</v>
      </c>
      <c r="G210" s="21">
        <v>246</v>
      </c>
      <c r="H210" s="21">
        <v>1</v>
      </c>
      <c r="I210" s="15" t="s">
        <v>182</v>
      </c>
      <c r="J210" s="15"/>
      <c r="K210" s="15"/>
      <c r="L210" s="29">
        <v>1</v>
      </c>
      <c r="M210" s="29">
        <f>L210*42.84</f>
        <v>42.84</v>
      </c>
      <c r="N210" s="29"/>
      <c r="O210" s="3" t="s">
        <v>20</v>
      </c>
      <c r="P210" s="46"/>
    </row>
    <row r="211" spans="1:16" s="2" customFormat="1" ht="21.75" customHeight="1" x14ac:dyDescent="0.25">
      <c r="A211" s="1"/>
      <c r="B211" s="14">
        <v>2</v>
      </c>
      <c r="C211" s="15" t="s">
        <v>737</v>
      </c>
      <c r="D211" s="15" t="s">
        <v>21</v>
      </c>
      <c r="E211" s="16" t="s">
        <v>801</v>
      </c>
      <c r="F211" s="25">
        <v>3</v>
      </c>
      <c r="G211" s="21">
        <v>340</v>
      </c>
      <c r="H211" s="21">
        <v>1</v>
      </c>
      <c r="I211" s="15" t="s">
        <v>104</v>
      </c>
      <c r="J211" s="15"/>
      <c r="K211" s="15" t="s">
        <v>183</v>
      </c>
      <c r="L211" s="55"/>
      <c r="M211" s="55"/>
      <c r="N211" s="29"/>
      <c r="O211" s="3" t="s">
        <v>20</v>
      </c>
      <c r="P211" s="46"/>
    </row>
    <row r="212" spans="1:16" s="2" customFormat="1" ht="21.75" customHeight="1" x14ac:dyDescent="0.25">
      <c r="A212" s="1"/>
      <c r="B212" s="249"/>
      <c r="C212" s="260"/>
      <c r="D212" s="249"/>
      <c r="E212" s="251"/>
      <c r="F212" s="250"/>
      <c r="G212" s="260"/>
      <c r="H212" s="260"/>
      <c r="I212" s="249"/>
      <c r="J212" s="249"/>
      <c r="K212" s="249"/>
      <c r="L212" s="30"/>
      <c r="M212" s="30"/>
      <c r="N212" s="30"/>
      <c r="O212" s="253"/>
      <c r="P212" s="36"/>
    </row>
    <row r="213" spans="1:16" s="2" customFormat="1" ht="21.75" customHeight="1" x14ac:dyDescent="0.25">
      <c r="A213" s="1"/>
      <c r="B213" s="468" t="s">
        <v>42</v>
      </c>
      <c r="C213" s="469"/>
      <c r="D213" s="469"/>
      <c r="E213" s="469"/>
      <c r="F213" s="469"/>
      <c r="G213" s="469"/>
      <c r="H213" s="469"/>
      <c r="I213" s="469"/>
      <c r="J213" s="470"/>
      <c r="K213" s="48" t="s">
        <v>43</v>
      </c>
      <c r="L213" s="45">
        <f>SUM(L210:L211)</f>
        <v>1</v>
      </c>
      <c r="M213" s="5">
        <f>SUM(M210:M211)</f>
        <v>42.84</v>
      </c>
      <c r="N213" s="5">
        <f>SUM(N210:N211)</f>
        <v>0</v>
      </c>
      <c r="O213" s="397">
        <f>SUM(M213+N213)</f>
        <v>42.84</v>
      </c>
      <c r="P213" s="36"/>
    </row>
    <row r="214" spans="1:16" s="2" customFormat="1" ht="21.75" customHeight="1" x14ac:dyDescent="0.25">
      <c r="A214" s="1"/>
      <c r="B214" s="249"/>
      <c r="C214" s="250"/>
      <c r="D214" s="250"/>
      <c r="E214" s="250"/>
      <c r="F214" s="250"/>
      <c r="G214" s="260"/>
      <c r="H214" s="253"/>
      <c r="I214" s="253"/>
      <c r="J214" s="253"/>
      <c r="K214" s="253"/>
      <c r="L214" s="47"/>
      <c r="M214" s="54"/>
      <c r="N214" s="54"/>
      <c r="O214" s="249"/>
      <c r="P214" s="36"/>
    </row>
    <row r="215" spans="1:16" s="141" customFormat="1" ht="21.75" customHeight="1" x14ac:dyDescent="0.4">
      <c r="A215" s="139"/>
      <c r="B215" s="11">
        <v>11</v>
      </c>
      <c r="C215" s="462" t="s">
        <v>184</v>
      </c>
      <c r="D215" s="463"/>
      <c r="E215" s="464" t="s">
        <v>16</v>
      </c>
      <c r="F215" s="465"/>
      <c r="G215" s="465"/>
      <c r="H215" s="465"/>
      <c r="I215" s="465"/>
      <c r="J215" s="465"/>
      <c r="K215" s="465"/>
      <c r="L215" s="465"/>
      <c r="M215" s="465"/>
      <c r="N215" s="465"/>
      <c r="O215" s="466"/>
      <c r="P215" s="143"/>
    </row>
    <row r="216" spans="1:16" s="2" customFormat="1" ht="21.75" customHeight="1" x14ac:dyDescent="0.25">
      <c r="A216" s="1"/>
      <c r="B216" s="251"/>
      <c r="C216" s="252"/>
      <c r="D216" s="253"/>
      <c r="E216" s="253"/>
      <c r="F216" s="253"/>
      <c r="G216" s="260"/>
      <c r="H216" s="260"/>
      <c r="I216" s="260"/>
      <c r="J216" s="260"/>
      <c r="K216" s="260"/>
      <c r="L216" s="54"/>
      <c r="M216" s="54"/>
      <c r="N216" s="54"/>
      <c r="O216" s="249"/>
      <c r="P216" s="36"/>
    </row>
    <row r="217" spans="1:16" s="2" customFormat="1" ht="44.25" customHeight="1" x14ac:dyDescent="0.25">
      <c r="A217" s="1"/>
      <c r="B217" s="14">
        <v>1</v>
      </c>
      <c r="C217" s="16" t="s">
        <v>738</v>
      </c>
      <c r="D217" s="16" t="s">
        <v>21</v>
      </c>
      <c r="E217" s="16" t="s">
        <v>802</v>
      </c>
      <c r="F217" s="25">
        <v>21</v>
      </c>
      <c r="G217" s="21">
        <v>100</v>
      </c>
      <c r="H217" s="21">
        <v>1</v>
      </c>
      <c r="I217" s="15" t="s">
        <v>132</v>
      </c>
      <c r="J217" s="15" t="s">
        <v>30</v>
      </c>
      <c r="K217" s="15" t="s">
        <v>185</v>
      </c>
      <c r="L217" s="29">
        <v>561.29</v>
      </c>
      <c r="M217" s="29">
        <f>L217*176.4</f>
        <v>99011.555999999997</v>
      </c>
      <c r="N217" s="29"/>
      <c r="O217" s="3" t="s">
        <v>20</v>
      </c>
      <c r="P217" s="46"/>
    </row>
    <row r="218" spans="1:16" s="2" customFormat="1" ht="44.25" customHeight="1" x14ac:dyDescent="0.25">
      <c r="A218" s="1"/>
      <c r="B218" s="14">
        <v>2</v>
      </c>
      <c r="C218" s="16" t="s">
        <v>738</v>
      </c>
      <c r="D218" s="16" t="s">
        <v>21</v>
      </c>
      <c r="E218" s="16" t="s">
        <v>803</v>
      </c>
      <c r="F218" s="25">
        <v>21</v>
      </c>
      <c r="G218" s="21">
        <v>105</v>
      </c>
      <c r="H218" s="21">
        <v>4</v>
      </c>
      <c r="I218" s="15" t="s">
        <v>73</v>
      </c>
      <c r="J218" s="15"/>
      <c r="K218" s="15" t="s">
        <v>804</v>
      </c>
      <c r="L218" s="392"/>
      <c r="M218" s="392"/>
      <c r="N218" s="29"/>
      <c r="O218" s="3" t="s">
        <v>20</v>
      </c>
      <c r="P218" s="46"/>
    </row>
    <row r="219" spans="1:16" s="2" customFormat="1" ht="44.25" customHeight="1" x14ac:dyDescent="0.25">
      <c r="A219" s="1"/>
      <c r="B219" s="14">
        <v>3</v>
      </c>
      <c r="C219" s="16" t="s">
        <v>738</v>
      </c>
      <c r="D219" s="16" t="s">
        <v>21</v>
      </c>
      <c r="E219" s="16" t="s">
        <v>803</v>
      </c>
      <c r="F219" s="25">
        <v>21</v>
      </c>
      <c r="G219" s="21">
        <v>105</v>
      </c>
      <c r="H219" s="21">
        <v>5</v>
      </c>
      <c r="I219" s="15" t="s">
        <v>73</v>
      </c>
      <c r="J219" s="15"/>
      <c r="K219" s="15" t="s">
        <v>805</v>
      </c>
      <c r="L219" s="392"/>
      <c r="M219" s="392"/>
      <c r="N219" s="29"/>
      <c r="O219" s="3" t="s">
        <v>20</v>
      </c>
      <c r="P219" s="46"/>
    </row>
    <row r="220" spans="1:16" s="2" customFormat="1" ht="44.25" customHeight="1" x14ac:dyDescent="0.25">
      <c r="A220" s="1"/>
      <c r="B220" s="14">
        <v>4</v>
      </c>
      <c r="C220" s="16" t="s">
        <v>738</v>
      </c>
      <c r="D220" s="16" t="s">
        <v>21</v>
      </c>
      <c r="E220" s="16" t="s">
        <v>803</v>
      </c>
      <c r="F220" s="25">
        <v>21</v>
      </c>
      <c r="G220" s="21">
        <v>106</v>
      </c>
      <c r="H220" s="21">
        <v>1</v>
      </c>
      <c r="I220" s="15" t="s">
        <v>132</v>
      </c>
      <c r="J220" s="15" t="s">
        <v>30</v>
      </c>
      <c r="K220" s="15" t="s">
        <v>186</v>
      </c>
      <c r="L220" s="392">
        <v>404.94</v>
      </c>
      <c r="M220" s="29">
        <f>L220*176.4</f>
        <v>71431.415999999997</v>
      </c>
      <c r="N220" s="29"/>
      <c r="O220" s="3" t="s">
        <v>20</v>
      </c>
      <c r="P220" s="46"/>
    </row>
    <row r="221" spans="1:16" s="2" customFormat="1" ht="44.25" customHeight="1" x14ac:dyDescent="0.25">
      <c r="A221" s="1"/>
      <c r="B221" s="14">
        <v>5</v>
      </c>
      <c r="C221" s="16" t="s">
        <v>738</v>
      </c>
      <c r="D221" s="16" t="s">
        <v>21</v>
      </c>
      <c r="E221" s="16" t="s">
        <v>806</v>
      </c>
      <c r="F221" s="25">
        <v>21</v>
      </c>
      <c r="G221" s="21">
        <v>106</v>
      </c>
      <c r="H221" s="21">
        <v>2</v>
      </c>
      <c r="I221" s="15" t="s">
        <v>38</v>
      </c>
      <c r="J221" s="15">
        <v>1</v>
      </c>
      <c r="K221" s="15" t="s">
        <v>128</v>
      </c>
      <c r="L221" s="392">
        <v>84.6</v>
      </c>
      <c r="M221" s="29">
        <f>L221*126</f>
        <v>10659.599999999999</v>
      </c>
      <c r="N221" s="29"/>
      <c r="O221" s="3" t="s">
        <v>20</v>
      </c>
      <c r="P221" s="46"/>
    </row>
    <row r="222" spans="1:16" s="2" customFormat="1" ht="44.25" customHeight="1" x14ac:dyDescent="0.25">
      <c r="A222" s="1"/>
      <c r="B222" s="14">
        <v>6</v>
      </c>
      <c r="C222" s="16" t="s">
        <v>738</v>
      </c>
      <c r="D222" s="16" t="s">
        <v>21</v>
      </c>
      <c r="E222" s="16" t="s">
        <v>807</v>
      </c>
      <c r="F222" s="25">
        <v>21</v>
      </c>
      <c r="G222" s="21">
        <v>107</v>
      </c>
      <c r="H222" s="21">
        <v>1</v>
      </c>
      <c r="I222" s="15" t="s">
        <v>136</v>
      </c>
      <c r="J222" s="15">
        <v>1</v>
      </c>
      <c r="K222" s="15" t="s">
        <v>187</v>
      </c>
      <c r="L222" s="29">
        <v>328.98</v>
      </c>
      <c r="M222" s="29">
        <f>L222*42.84</f>
        <v>14093.503200000001</v>
      </c>
      <c r="N222" s="29"/>
      <c r="O222" s="3" t="s">
        <v>20</v>
      </c>
      <c r="P222" s="46"/>
    </row>
    <row r="223" spans="1:16" s="2" customFormat="1" ht="44.25" customHeight="1" x14ac:dyDescent="0.25">
      <c r="A223" s="1"/>
      <c r="B223" s="14">
        <v>7</v>
      </c>
      <c r="C223" s="16" t="s">
        <v>738</v>
      </c>
      <c r="D223" s="16" t="s">
        <v>21</v>
      </c>
      <c r="E223" s="16" t="s">
        <v>808</v>
      </c>
      <c r="F223" s="25">
        <v>21</v>
      </c>
      <c r="G223" s="21">
        <v>107</v>
      </c>
      <c r="H223" s="21">
        <v>2</v>
      </c>
      <c r="I223" s="15" t="s">
        <v>38</v>
      </c>
      <c r="J223" s="15">
        <v>1</v>
      </c>
      <c r="K223" s="15" t="s">
        <v>55</v>
      </c>
      <c r="L223" s="29">
        <v>108.77</v>
      </c>
      <c r="M223" s="29">
        <f>L223*115.5</f>
        <v>12562.934999999999</v>
      </c>
      <c r="N223" s="29"/>
      <c r="O223" s="3" t="s">
        <v>20</v>
      </c>
      <c r="P223" s="46"/>
    </row>
    <row r="224" spans="1:16" s="2" customFormat="1" ht="44.25" customHeight="1" x14ac:dyDescent="0.25">
      <c r="A224" s="1"/>
      <c r="B224" s="14">
        <v>8</v>
      </c>
      <c r="C224" s="16" t="s">
        <v>739</v>
      </c>
      <c r="D224" s="16" t="s">
        <v>21</v>
      </c>
      <c r="E224" s="16" t="s">
        <v>809</v>
      </c>
      <c r="F224" s="25">
        <v>21</v>
      </c>
      <c r="G224" s="21">
        <v>255</v>
      </c>
      <c r="H224" s="21">
        <v>1</v>
      </c>
      <c r="I224" s="15" t="s">
        <v>38</v>
      </c>
      <c r="J224" s="15">
        <v>1</v>
      </c>
      <c r="K224" s="15" t="s">
        <v>188</v>
      </c>
      <c r="L224" s="29">
        <v>96.68</v>
      </c>
      <c r="M224" s="29">
        <f>L224*126</f>
        <v>12181.68</v>
      </c>
      <c r="N224" s="29"/>
      <c r="O224" s="3" t="s">
        <v>20</v>
      </c>
      <c r="P224" s="46"/>
    </row>
    <row r="225" spans="1:16" s="2" customFormat="1" ht="44.25" customHeight="1" x14ac:dyDescent="0.25">
      <c r="A225" s="1"/>
      <c r="B225" s="14">
        <v>9</v>
      </c>
      <c r="C225" s="16" t="s">
        <v>739</v>
      </c>
      <c r="D225" s="16" t="s">
        <v>21</v>
      </c>
      <c r="E225" s="16" t="s">
        <v>809</v>
      </c>
      <c r="F225" s="25">
        <v>21</v>
      </c>
      <c r="G225" s="21">
        <v>255</v>
      </c>
      <c r="H225" s="21">
        <v>2</v>
      </c>
      <c r="I225" s="15" t="s">
        <v>38</v>
      </c>
      <c r="J225" s="15">
        <v>1</v>
      </c>
      <c r="K225" s="15" t="s">
        <v>102</v>
      </c>
      <c r="L225" s="29">
        <v>120.85</v>
      </c>
      <c r="M225" s="29">
        <f>L225*126</f>
        <v>15227.099999999999</v>
      </c>
      <c r="N225" s="29"/>
      <c r="O225" s="3" t="s">
        <v>20</v>
      </c>
      <c r="P225" s="46"/>
    </row>
    <row r="226" spans="1:16" s="2" customFormat="1" ht="44.25" customHeight="1" x14ac:dyDescent="0.25">
      <c r="A226" s="1"/>
      <c r="B226" s="14">
        <v>10</v>
      </c>
      <c r="C226" s="16" t="s">
        <v>740</v>
      </c>
      <c r="D226" s="16" t="s">
        <v>21</v>
      </c>
      <c r="E226" s="16" t="s">
        <v>810</v>
      </c>
      <c r="F226" s="25">
        <v>22</v>
      </c>
      <c r="G226" s="21">
        <v>106</v>
      </c>
      <c r="H226" s="21">
        <v>1</v>
      </c>
      <c r="I226" s="15" t="s">
        <v>38</v>
      </c>
      <c r="J226" s="15">
        <v>1</v>
      </c>
      <c r="K226" s="15" t="s">
        <v>128</v>
      </c>
      <c r="L226" s="29">
        <v>84.6</v>
      </c>
      <c r="M226" s="29">
        <f>L226*126</f>
        <v>10659.599999999999</v>
      </c>
      <c r="N226" s="29"/>
      <c r="O226" s="3" t="s">
        <v>20</v>
      </c>
      <c r="P226" s="46"/>
    </row>
    <row r="227" spans="1:16" s="2" customFormat="1" ht="44.25" customHeight="1" x14ac:dyDescent="0.25">
      <c r="A227" s="1"/>
      <c r="B227" s="14">
        <v>11</v>
      </c>
      <c r="C227" s="16" t="s">
        <v>741</v>
      </c>
      <c r="D227" s="16" t="s">
        <v>21</v>
      </c>
      <c r="E227" s="16" t="s">
        <v>811</v>
      </c>
      <c r="F227" s="16">
        <v>25</v>
      </c>
      <c r="G227" s="15">
        <v>455</v>
      </c>
      <c r="H227" s="15"/>
      <c r="I227" s="15" t="s">
        <v>24</v>
      </c>
      <c r="J227" s="15">
        <v>2</v>
      </c>
      <c r="K227" s="15" t="s">
        <v>128</v>
      </c>
      <c r="L227" s="29">
        <v>162.68</v>
      </c>
      <c r="M227" s="29">
        <f>L227*126</f>
        <v>20497.68</v>
      </c>
      <c r="N227" s="29"/>
      <c r="O227" s="3" t="s">
        <v>20</v>
      </c>
      <c r="P227" s="46"/>
    </row>
    <row r="228" spans="1:16" s="2" customFormat="1" ht="44.25" customHeight="1" x14ac:dyDescent="0.25">
      <c r="A228" s="1"/>
      <c r="B228" s="14">
        <v>12</v>
      </c>
      <c r="C228" s="16" t="s">
        <v>741</v>
      </c>
      <c r="D228" s="16" t="s">
        <v>21</v>
      </c>
      <c r="E228" s="16" t="s">
        <v>811</v>
      </c>
      <c r="F228" s="16">
        <v>25</v>
      </c>
      <c r="G228" s="15">
        <v>732</v>
      </c>
      <c r="H228" s="15">
        <v>2</v>
      </c>
      <c r="I228" s="15" t="s">
        <v>26</v>
      </c>
      <c r="J228" s="15">
        <v>2</v>
      </c>
      <c r="K228" s="15" t="s">
        <v>189</v>
      </c>
      <c r="L228" s="29">
        <v>743.7</v>
      </c>
      <c r="M228" s="29">
        <f>L228*126</f>
        <v>93706.200000000012</v>
      </c>
      <c r="N228" s="29"/>
      <c r="O228" s="3" t="s">
        <v>20</v>
      </c>
      <c r="P228" s="46"/>
    </row>
    <row r="229" spans="1:16" s="2" customFormat="1" ht="21.75" customHeight="1" x14ac:dyDescent="0.25">
      <c r="A229" s="1"/>
      <c r="B229" s="249"/>
      <c r="C229" s="250"/>
      <c r="D229" s="250"/>
      <c r="E229" s="250"/>
      <c r="F229" s="250"/>
      <c r="G229" s="260"/>
      <c r="H229" s="253"/>
      <c r="I229" s="260"/>
      <c r="J229" s="260"/>
      <c r="K229" s="260"/>
      <c r="L229" s="54"/>
      <c r="M229" s="54"/>
      <c r="N229" s="54"/>
      <c r="O229" s="253"/>
      <c r="P229" s="46"/>
    </row>
    <row r="230" spans="1:16" s="2" customFormat="1" ht="21.75" customHeight="1" x14ac:dyDescent="0.25">
      <c r="A230" s="1"/>
      <c r="B230" s="468" t="s">
        <v>42</v>
      </c>
      <c r="C230" s="469"/>
      <c r="D230" s="469"/>
      <c r="E230" s="469"/>
      <c r="F230" s="469"/>
      <c r="G230" s="469"/>
      <c r="H230" s="469"/>
      <c r="I230" s="469"/>
      <c r="J230" s="470"/>
      <c r="K230" s="48" t="s">
        <v>43</v>
      </c>
      <c r="L230" s="5">
        <f>SUM(L217:L228)</f>
        <v>2697.09</v>
      </c>
      <c r="M230" s="5">
        <f>SUM(M217:M228)</f>
        <v>360031.27020000003</v>
      </c>
      <c r="N230" s="5"/>
      <c r="O230" s="397">
        <f>SUM(M230+N230)</f>
        <v>360031.27020000003</v>
      </c>
      <c r="P230" s="46"/>
    </row>
    <row r="231" spans="1:16" s="2" customFormat="1" ht="21.75" customHeight="1" x14ac:dyDescent="0.25">
      <c r="A231" s="1"/>
      <c r="B231" s="249"/>
      <c r="C231" s="250"/>
      <c r="D231" s="250"/>
      <c r="E231" s="250"/>
      <c r="F231" s="250"/>
      <c r="G231" s="249"/>
      <c r="H231" s="249"/>
      <c r="I231" s="249"/>
      <c r="J231" s="249"/>
      <c r="K231" s="249"/>
      <c r="L231" s="30"/>
      <c r="M231" s="30"/>
      <c r="N231" s="30"/>
      <c r="O231" s="249"/>
      <c r="P231" s="46"/>
    </row>
    <row r="232" spans="1:16" s="141" customFormat="1" ht="21.75" customHeight="1" x14ac:dyDescent="0.4">
      <c r="A232" s="139"/>
      <c r="B232" s="11">
        <v>12</v>
      </c>
      <c r="C232" s="462" t="s">
        <v>193</v>
      </c>
      <c r="D232" s="463"/>
      <c r="E232" s="464" t="s">
        <v>191</v>
      </c>
      <c r="F232" s="465"/>
      <c r="G232" s="465"/>
      <c r="H232" s="465"/>
      <c r="I232" s="465"/>
      <c r="J232" s="465"/>
      <c r="K232" s="465"/>
      <c r="L232" s="465"/>
      <c r="M232" s="465"/>
      <c r="N232" s="465"/>
      <c r="O232" s="466"/>
      <c r="P232" s="147"/>
    </row>
    <row r="233" spans="1:16" s="2" customFormat="1" ht="21.75" customHeight="1" x14ac:dyDescent="0.25">
      <c r="A233" s="1"/>
      <c r="B233" s="249"/>
      <c r="C233" s="250"/>
      <c r="D233" s="250"/>
      <c r="E233" s="250"/>
      <c r="F233" s="250"/>
      <c r="G233" s="249"/>
      <c r="H233" s="249"/>
      <c r="I233" s="249"/>
      <c r="J233" s="249"/>
      <c r="K233" s="249"/>
      <c r="L233" s="30"/>
      <c r="M233" s="30"/>
      <c r="N233" s="30"/>
      <c r="O233" s="249"/>
      <c r="P233" s="46"/>
    </row>
    <row r="234" spans="1:16" s="2" customFormat="1" ht="41.25" customHeight="1" x14ac:dyDescent="0.25">
      <c r="A234" s="1"/>
      <c r="B234" s="48">
        <v>1</v>
      </c>
      <c r="C234" s="16" t="s">
        <v>742</v>
      </c>
      <c r="D234" s="16" t="s">
        <v>21</v>
      </c>
      <c r="E234" s="18" t="s">
        <v>57</v>
      </c>
      <c r="F234" s="18">
        <v>6</v>
      </c>
      <c r="G234" s="49">
        <v>730</v>
      </c>
      <c r="H234" s="15">
        <v>1</v>
      </c>
      <c r="I234" s="50" t="s">
        <v>38</v>
      </c>
      <c r="J234" s="15">
        <v>3</v>
      </c>
      <c r="K234" s="50" t="s">
        <v>194</v>
      </c>
      <c r="L234" s="29">
        <v>65.069999999999993</v>
      </c>
      <c r="M234" s="37">
        <f>L234*126</f>
        <v>8198.82</v>
      </c>
      <c r="N234" s="29"/>
      <c r="O234" s="3" t="s">
        <v>20</v>
      </c>
      <c r="P234" s="46"/>
    </row>
    <row r="235" spans="1:16" s="2" customFormat="1" ht="41.25" customHeight="1" x14ac:dyDescent="0.25">
      <c r="A235" s="1"/>
      <c r="B235" s="48">
        <v>2</v>
      </c>
      <c r="C235" s="16" t="s">
        <v>743</v>
      </c>
      <c r="D235" s="16" t="s">
        <v>21</v>
      </c>
      <c r="E235" s="18" t="s">
        <v>57</v>
      </c>
      <c r="F235" s="18">
        <v>10</v>
      </c>
      <c r="G235" s="49">
        <v>1205</v>
      </c>
      <c r="H235" s="15">
        <v>1</v>
      </c>
      <c r="I235" s="50" t="s">
        <v>24</v>
      </c>
      <c r="J235" s="15">
        <v>3</v>
      </c>
      <c r="K235" s="50" t="s">
        <v>195</v>
      </c>
      <c r="L235" s="29">
        <v>25.12</v>
      </c>
      <c r="M235" s="37">
        <f>L235*126</f>
        <v>3165.1200000000003</v>
      </c>
      <c r="N235" s="29"/>
      <c r="O235" s="3" t="s">
        <v>20</v>
      </c>
      <c r="P235" s="46"/>
    </row>
    <row r="236" spans="1:16" s="2" customFormat="1" ht="41.25" customHeight="1" x14ac:dyDescent="0.25">
      <c r="A236" s="1"/>
      <c r="B236" s="48">
        <v>3</v>
      </c>
      <c r="C236" s="16" t="s">
        <v>740</v>
      </c>
      <c r="D236" s="16" t="s">
        <v>21</v>
      </c>
      <c r="E236" s="18" t="s">
        <v>57</v>
      </c>
      <c r="F236" s="18">
        <v>12</v>
      </c>
      <c r="G236" s="49">
        <v>146</v>
      </c>
      <c r="H236" s="15">
        <v>1</v>
      </c>
      <c r="I236" s="50" t="s">
        <v>38</v>
      </c>
      <c r="J236" s="15">
        <v>3</v>
      </c>
      <c r="K236" s="50" t="s">
        <v>196</v>
      </c>
      <c r="L236" s="29">
        <v>33.93</v>
      </c>
      <c r="M236" s="37">
        <f>L236*126</f>
        <v>4275.18</v>
      </c>
      <c r="N236" s="29"/>
      <c r="O236" s="3" t="s">
        <v>20</v>
      </c>
      <c r="P236" s="46"/>
    </row>
    <row r="237" spans="1:16" s="2" customFormat="1" ht="41.25" customHeight="1" x14ac:dyDescent="0.25">
      <c r="A237" s="1"/>
      <c r="B237" s="48">
        <v>4</v>
      </c>
      <c r="C237" s="16" t="s">
        <v>740</v>
      </c>
      <c r="D237" s="16" t="s">
        <v>21</v>
      </c>
      <c r="E237" s="18" t="s">
        <v>57</v>
      </c>
      <c r="F237" s="18">
        <v>12</v>
      </c>
      <c r="G237" s="49">
        <v>155</v>
      </c>
      <c r="H237" s="15"/>
      <c r="I237" s="50" t="s">
        <v>76</v>
      </c>
      <c r="J237" s="15"/>
      <c r="K237" s="50"/>
      <c r="L237" s="29"/>
      <c r="M237" s="37">
        <f>L237*126</f>
        <v>0</v>
      </c>
      <c r="N237" s="29"/>
      <c r="O237" s="3" t="s">
        <v>20</v>
      </c>
      <c r="P237" s="46"/>
    </row>
    <row r="238" spans="1:16" s="2" customFormat="1" ht="41.25" customHeight="1" x14ac:dyDescent="0.25">
      <c r="A238" s="1"/>
      <c r="B238" s="48">
        <v>5</v>
      </c>
      <c r="C238" s="16" t="s">
        <v>744</v>
      </c>
      <c r="D238" s="16" t="s">
        <v>21</v>
      </c>
      <c r="E238" s="18" t="s">
        <v>812</v>
      </c>
      <c r="F238" s="18">
        <v>13</v>
      </c>
      <c r="G238" s="49">
        <v>163</v>
      </c>
      <c r="H238" s="15">
        <v>1</v>
      </c>
      <c r="I238" s="50" t="s">
        <v>35</v>
      </c>
      <c r="J238" s="15" t="s">
        <v>30</v>
      </c>
      <c r="K238" s="50" t="s">
        <v>197</v>
      </c>
      <c r="L238" s="29">
        <v>285.33999999999997</v>
      </c>
      <c r="M238" s="51">
        <f>L238*176.4</f>
        <v>50333.975999999995</v>
      </c>
      <c r="N238" s="51"/>
      <c r="O238" s="3" t="s">
        <v>20</v>
      </c>
      <c r="P238" s="46"/>
    </row>
    <row r="239" spans="1:16" s="2" customFormat="1" ht="41.25" customHeight="1" x14ac:dyDescent="0.25">
      <c r="A239" s="1"/>
      <c r="B239" s="48">
        <v>6</v>
      </c>
      <c r="C239" s="16" t="s">
        <v>744</v>
      </c>
      <c r="D239" s="16" t="s">
        <v>21</v>
      </c>
      <c r="E239" s="18" t="s">
        <v>813</v>
      </c>
      <c r="F239" s="18">
        <v>13</v>
      </c>
      <c r="G239" s="49">
        <v>163</v>
      </c>
      <c r="H239" s="15">
        <v>2</v>
      </c>
      <c r="I239" s="50" t="s">
        <v>24</v>
      </c>
      <c r="J239" s="15">
        <v>3</v>
      </c>
      <c r="K239" s="50" t="s">
        <v>188</v>
      </c>
      <c r="L239" s="29">
        <v>140.47999999999999</v>
      </c>
      <c r="M239" s="51">
        <f>L239*126</f>
        <v>17700.48</v>
      </c>
      <c r="N239" s="29"/>
      <c r="O239" s="3" t="s">
        <v>20</v>
      </c>
      <c r="P239" s="46"/>
    </row>
    <row r="240" spans="1:16" s="2" customFormat="1" ht="41.25" customHeight="1" x14ac:dyDescent="0.25">
      <c r="A240" s="1"/>
      <c r="B240" s="48">
        <v>7</v>
      </c>
      <c r="C240" s="16" t="s">
        <v>744</v>
      </c>
      <c r="D240" s="16" t="s">
        <v>21</v>
      </c>
      <c r="E240" s="18" t="s">
        <v>57</v>
      </c>
      <c r="F240" s="18">
        <v>13</v>
      </c>
      <c r="G240" s="49">
        <v>613</v>
      </c>
      <c r="H240" s="15">
        <v>1</v>
      </c>
      <c r="I240" s="50" t="s">
        <v>26</v>
      </c>
      <c r="J240" s="50">
        <v>3</v>
      </c>
      <c r="K240" s="50" t="s">
        <v>198</v>
      </c>
      <c r="L240" s="37">
        <v>43.38</v>
      </c>
      <c r="M240" s="51">
        <f>L240*126</f>
        <v>5465.88</v>
      </c>
      <c r="N240" s="29"/>
      <c r="O240" s="3" t="s">
        <v>20</v>
      </c>
      <c r="P240" s="46"/>
    </row>
    <row r="241" spans="1:16" s="2" customFormat="1" ht="41.25" customHeight="1" x14ac:dyDescent="0.25">
      <c r="A241" s="1"/>
      <c r="B241" s="48">
        <v>8</v>
      </c>
      <c r="C241" s="16" t="s">
        <v>738</v>
      </c>
      <c r="D241" s="16" t="s">
        <v>21</v>
      </c>
      <c r="E241" s="16" t="s">
        <v>199</v>
      </c>
      <c r="F241" s="18" t="s">
        <v>200</v>
      </c>
      <c r="G241" s="49" t="s">
        <v>201</v>
      </c>
      <c r="H241" s="50">
        <v>1</v>
      </c>
      <c r="I241" s="50" t="s">
        <v>180</v>
      </c>
      <c r="J241" s="50"/>
      <c r="K241" s="50"/>
      <c r="L241" s="37">
        <v>38157.51</v>
      </c>
      <c r="M241" s="51"/>
      <c r="N241" s="51">
        <f>L241*63</f>
        <v>2403923.1300000004</v>
      </c>
      <c r="O241" s="3" t="s">
        <v>20</v>
      </c>
      <c r="P241" s="46"/>
    </row>
    <row r="242" spans="1:16" s="2" customFormat="1" ht="41.25" customHeight="1" x14ac:dyDescent="0.25">
      <c r="A242" s="1"/>
      <c r="B242" s="48">
        <v>9</v>
      </c>
      <c r="C242" s="16" t="s">
        <v>814</v>
      </c>
      <c r="D242" s="16" t="s">
        <v>21</v>
      </c>
      <c r="E242" s="18" t="s">
        <v>57</v>
      </c>
      <c r="F242" s="18">
        <v>27</v>
      </c>
      <c r="G242" s="49">
        <v>93</v>
      </c>
      <c r="H242" s="50">
        <v>2</v>
      </c>
      <c r="I242" s="50" t="s">
        <v>38</v>
      </c>
      <c r="J242" s="50">
        <v>2</v>
      </c>
      <c r="K242" s="50" t="s">
        <v>188</v>
      </c>
      <c r="L242" s="37">
        <v>72.3</v>
      </c>
      <c r="M242" s="51">
        <f>L242*126</f>
        <v>9109.7999999999993</v>
      </c>
      <c r="N242" s="29"/>
      <c r="O242" s="3" t="s">
        <v>20</v>
      </c>
      <c r="P242" s="46"/>
    </row>
    <row r="243" spans="1:16" s="2" customFormat="1" ht="41.25" customHeight="1" x14ac:dyDescent="0.25">
      <c r="A243" s="1"/>
      <c r="B243" s="48">
        <v>10</v>
      </c>
      <c r="C243" s="16" t="s">
        <v>814</v>
      </c>
      <c r="D243" s="16" t="s">
        <v>21</v>
      </c>
      <c r="E243" s="18" t="s">
        <v>57</v>
      </c>
      <c r="F243" s="18">
        <v>27</v>
      </c>
      <c r="G243" s="49">
        <v>93</v>
      </c>
      <c r="H243" s="50">
        <v>3</v>
      </c>
      <c r="I243" s="50" t="s">
        <v>35</v>
      </c>
      <c r="J243" s="50" t="s">
        <v>30</v>
      </c>
      <c r="K243" s="50" t="s">
        <v>202</v>
      </c>
      <c r="L243" s="37">
        <v>540.84</v>
      </c>
      <c r="M243" s="51">
        <f>L243*176.4</f>
        <v>95404.176000000007</v>
      </c>
      <c r="N243" s="51"/>
      <c r="O243" s="3" t="s">
        <v>20</v>
      </c>
      <c r="P243" s="46"/>
    </row>
    <row r="244" spans="1:16" s="2" customFormat="1" ht="41.25" customHeight="1" x14ac:dyDescent="0.25">
      <c r="A244" s="1"/>
      <c r="B244" s="48">
        <v>11</v>
      </c>
      <c r="C244" s="16" t="s">
        <v>745</v>
      </c>
      <c r="D244" s="16" t="s">
        <v>21</v>
      </c>
      <c r="E244" s="16" t="s">
        <v>815</v>
      </c>
      <c r="F244" s="16">
        <v>29</v>
      </c>
      <c r="G244" s="21">
        <v>160</v>
      </c>
      <c r="H244" s="50"/>
      <c r="I244" s="50" t="s">
        <v>24</v>
      </c>
      <c r="J244" s="50"/>
      <c r="K244" s="50" t="s">
        <v>203</v>
      </c>
      <c r="L244" s="37">
        <v>253.06</v>
      </c>
      <c r="M244" s="51">
        <f t="shared" ref="M244:M249" si="9">L244*115.5</f>
        <v>29228.43</v>
      </c>
      <c r="N244" s="29"/>
      <c r="O244" s="3" t="s">
        <v>20</v>
      </c>
      <c r="P244" s="46"/>
    </row>
    <row r="245" spans="1:16" s="2" customFormat="1" ht="41.25" customHeight="1" x14ac:dyDescent="0.25">
      <c r="A245" s="1"/>
      <c r="B245" s="48">
        <v>12</v>
      </c>
      <c r="C245" s="16" t="s">
        <v>745</v>
      </c>
      <c r="D245" s="16" t="s">
        <v>21</v>
      </c>
      <c r="E245" s="16" t="s">
        <v>816</v>
      </c>
      <c r="F245" s="16">
        <v>29</v>
      </c>
      <c r="G245" s="21">
        <v>162</v>
      </c>
      <c r="H245" s="50">
        <v>1</v>
      </c>
      <c r="I245" s="50" t="s">
        <v>24</v>
      </c>
      <c r="J245" s="50">
        <v>1</v>
      </c>
      <c r="K245" s="50" t="s">
        <v>204</v>
      </c>
      <c r="L245" s="394">
        <v>151.84</v>
      </c>
      <c r="M245" s="51">
        <f t="shared" si="9"/>
        <v>17537.52</v>
      </c>
      <c r="N245" s="29"/>
      <c r="O245" s="3" t="s">
        <v>20</v>
      </c>
      <c r="P245" s="46"/>
    </row>
    <row r="246" spans="1:16" s="2" customFormat="1" ht="41.25" customHeight="1" x14ac:dyDescent="0.25">
      <c r="A246" s="1"/>
      <c r="B246" s="48">
        <v>13</v>
      </c>
      <c r="C246" s="16" t="s">
        <v>745</v>
      </c>
      <c r="D246" s="16" t="s">
        <v>21</v>
      </c>
      <c r="E246" s="16" t="s">
        <v>817</v>
      </c>
      <c r="F246" s="16">
        <v>29</v>
      </c>
      <c r="G246" s="21">
        <v>162</v>
      </c>
      <c r="H246" s="50">
        <v>2</v>
      </c>
      <c r="I246" s="50" t="s">
        <v>121</v>
      </c>
      <c r="J246" s="50">
        <v>2</v>
      </c>
      <c r="K246" s="50" t="s">
        <v>194</v>
      </c>
      <c r="L246" s="394">
        <v>193.67</v>
      </c>
      <c r="M246" s="51">
        <f t="shared" si="9"/>
        <v>22368.884999999998</v>
      </c>
      <c r="N246" s="29"/>
      <c r="O246" s="3" t="s">
        <v>20</v>
      </c>
      <c r="P246" s="46"/>
    </row>
    <row r="247" spans="1:16" s="2" customFormat="1" ht="41.25" customHeight="1" x14ac:dyDescent="0.25">
      <c r="A247" s="1"/>
      <c r="B247" s="48">
        <v>14</v>
      </c>
      <c r="C247" s="16" t="s">
        <v>745</v>
      </c>
      <c r="D247" s="16" t="s">
        <v>21</v>
      </c>
      <c r="E247" s="16" t="s">
        <v>818</v>
      </c>
      <c r="F247" s="16">
        <v>29</v>
      </c>
      <c r="G247" s="21">
        <v>163</v>
      </c>
      <c r="H247" s="50"/>
      <c r="I247" s="50" t="s">
        <v>24</v>
      </c>
      <c r="J247" s="50">
        <v>3</v>
      </c>
      <c r="K247" s="50" t="s">
        <v>188</v>
      </c>
      <c r="L247" s="37">
        <v>140.47999999999999</v>
      </c>
      <c r="M247" s="51">
        <f t="shared" si="9"/>
        <v>16225.439999999999</v>
      </c>
      <c r="N247" s="29"/>
      <c r="O247" s="3" t="s">
        <v>20</v>
      </c>
      <c r="P247" s="46"/>
    </row>
    <row r="248" spans="1:16" s="2" customFormat="1" ht="41.25" customHeight="1" x14ac:dyDescent="0.25">
      <c r="A248" s="1"/>
      <c r="B248" s="48">
        <v>15</v>
      </c>
      <c r="C248" s="16" t="s">
        <v>819</v>
      </c>
      <c r="D248" s="16" t="s">
        <v>21</v>
      </c>
      <c r="E248" s="16" t="s">
        <v>820</v>
      </c>
      <c r="F248" s="16">
        <v>30</v>
      </c>
      <c r="G248" s="21">
        <v>167</v>
      </c>
      <c r="H248" s="50">
        <v>1</v>
      </c>
      <c r="I248" s="50" t="s">
        <v>38</v>
      </c>
      <c r="J248" s="50">
        <v>1</v>
      </c>
      <c r="K248" s="50" t="s">
        <v>31</v>
      </c>
      <c r="L248" s="37">
        <v>108.46</v>
      </c>
      <c r="M248" s="51">
        <f t="shared" si="9"/>
        <v>12527.13</v>
      </c>
      <c r="N248" s="29"/>
      <c r="O248" s="3" t="s">
        <v>20</v>
      </c>
      <c r="P248" s="46"/>
    </row>
    <row r="249" spans="1:16" s="2" customFormat="1" ht="41.25" customHeight="1" x14ac:dyDescent="0.25">
      <c r="A249" s="1"/>
      <c r="B249" s="48">
        <v>16</v>
      </c>
      <c r="C249" s="16" t="s">
        <v>819</v>
      </c>
      <c r="D249" s="16" t="s">
        <v>21</v>
      </c>
      <c r="E249" s="16" t="s">
        <v>820</v>
      </c>
      <c r="F249" s="16">
        <v>30</v>
      </c>
      <c r="G249" s="21">
        <v>174</v>
      </c>
      <c r="H249" s="50">
        <v>1</v>
      </c>
      <c r="I249" s="50" t="s">
        <v>70</v>
      </c>
      <c r="J249" s="50">
        <v>1</v>
      </c>
      <c r="K249" s="50" t="s">
        <v>31</v>
      </c>
      <c r="L249" s="37">
        <v>206.07</v>
      </c>
      <c r="M249" s="51">
        <f t="shared" si="9"/>
        <v>23801.084999999999</v>
      </c>
      <c r="N249" s="29"/>
      <c r="O249" s="3" t="s">
        <v>20</v>
      </c>
      <c r="P249" s="46"/>
    </row>
    <row r="250" spans="1:16" s="2" customFormat="1" ht="41.25" customHeight="1" x14ac:dyDescent="0.25">
      <c r="A250" s="1"/>
      <c r="B250" s="48">
        <v>17</v>
      </c>
      <c r="C250" s="16" t="s">
        <v>742</v>
      </c>
      <c r="D250" s="16" t="s">
        <v>21</v>
      </c>
      <c r="E250" s="18" t="s">
        <v>57</v>
      </c>
      <c r="F250" s="16">
        <v>39</v>
      </c>
      <c r="G250" s="21">
        <v>1347</v>
      </c>
      <c r="H250" s="50">
        <v>1</v>
      </c>
      <c r="I250" s="50" t="s">
        <v>73</v>
      </c>
      <c r="J250" s="50"/>
      <c r="K250" s="50" t="s">
        <v>821</v>
      </c>
      <c r="L250" s="37"/>
      <c r="M250" s="51"/>
      <c r="N250" s="29"/>
      <c r="O250" s="3" t="s">
        <v>20</v>
      </c>
      <c r="P250" s="46"/>
    </row>
    <row r="251" spans="1:16" s="2" customFormat="1" ht="41.25" customHeight="1" x14ac:dyDescent="0.25">
      <c r="A251" s="1"/>
      <c r="B251" s="48">
        <v>18</v>
      </c>
      <c r="C251" s="16" t="s">
        <v>742</v>
      </c>
      <c r="D251" s="16" t="s">
        <v>21</v>
      </c>
      <c r="E251" s="18" t="s">
        <v>57</v>
      </c>
      <c r="F251" s="16">
        <v>39</v>
      </c>
      <c r="G251" s="21">
        <v>1348</v>
      </c>
      <c r="H251" s="50">
        <v>1</v>
      </c>
      <c r="I251" s="50" t="s">
        <v>73</v>
      </c>
      <c r="J251" s="50"/>
      <c r="K251" s="50" t="s">
        <v>822</v>
      </c>
      <c r="L251" s="37"/>
      <c r="M251" s="51"/>
      <c r="N251" s="29"/>
      <c r="O251" s="3" t="s">
        <v>20</v>
      </c>
      <c r="P251" s="46"/>
    </row>
    <row r="252" spans="1:16" s="2" customFormat="1" ht="41.25" customHeight="1" x14ac:dyDescent="0.25">
      <c r="A252" s="1"/>
      <c r="B252" s="48">
        <v>19</v>
      </c>
      <c r="C252" s="16" t="s">
        <v>742</v>
      </c>
      <c r="D252" s="16" t="s">
        <v>21</v>
      </c>
      <c r="E252" s="16" t="s">
        <v>820</v>
      </c>
      <c r="F252" s="16">
        <v>39</v>
      </c>
      <c r="G252" s="21">
        <v>1354</v>
      </c>
      <c r="H252" s="50">
        <v>1</v>
      </c>
      <c r="I252" s="50" t="s">
        <v>70</v>
      </c>
      <c r="J252" s="50">
        <v>1</v>
      </c>
      <c r="K252" s="50" t="s">
        <v>46</v>
      </c>
      <c r="L252" s="37">
        <v>215.1</v>
      </c>
      <c r="M252" s="51">
        <f>L252*115.5</f>
        <v>24844.05</v>
      </c>
      <c r="N252" s="29"/>
      <c r="O252" s="3" t="s">
        <v>20</v>
      </c>
      <c r="P252" s="46"/>
    </row>
    <row r="253" spans="1:16" s="2" customFormat="1" ht="41.25" customHeight="1" x14ac:dyDescent="0.25">
      <c r="A253" s="1"/>
      <c r="B253" s="48">
        <v>20</v>
      </c>
      <c r="C253" s="16" t="s">
        <v>746</v>
      </c>
      <c r="D253" s="16" t="s">
        <v>21</v>
      </c>
      <c r="E253" s="18" t="s">
        <v>57</v>
      </c>
      <c r="F253" s="18">
        <v>45</v>
      </c>
      <c r="G253" s="49">
        <v>1159</v>
      </c>
      <c r="H253" s="50">
        <v>1</v>
      </c>
      <c r="I253" s="50" t="s">
        <v>38</v>
      </c>
      <c r="J253" s="50">
        <v>3</v>
      </c>
      <c r="K253" s="50" t="s">
        <v>188</v>
      </c>
      <c r="L253" s="37">
        <v>86.76</v>
      </c>
      <c r="M253" s="51">
        <f>L253*115.5</f>
        <v>10020.780000000001</v>
      </c>
      <c r="N253" s="29"/>
      <c r="O253" s="3" t="s">
        <v>20</v>
      </c>
      <c r="P253" s="46"/>
    </row>
    <row r="254" spans="1:16" s="2" customFormat="1" ht="41.25" customHeight="1" x14ac:dyDescent="0.25">
      <c r="A254" s="1"/>
      <c r="B254" s="48">
        <v>21</v>
      </c>
      <c r="C254" s="16" t="s">
        <v>747</v>
      </c>
      <c r="D254" s="16" t="s">
        <v>21</v>
      </c>
      <c r="E254" s="16"/>
      <c r="F254" s="18">
        <v>68</v>
      </c>
      <c r="G254" s="49">
        <v>925</v>
      </c>
      <c r="H254" s="50">
        <v>1</v>
      </c>
      <c r="I254" s="50" t="s">
        <v>101</v>
      </c>
      <c r="J254" s="50"/>
      <c r="K254" s="50"/>
      <c r="L254" s="37">
        <v>124.2</v>
      </c>
      <c r="M254" s="37"/>
      <c r="N254" s="19">
        <f>L254*63</f>
        <v>7824.6</v>
      </c>
      <c r="O254" s="3" t="s">
        <v>20</v>
      </c>
      <c r="P254" s="46"/>
    </row>
    <row r="255" spans="1:16" s="2" customFormat="1" ht="41.25" customHeight="1" x14ac:dyDescent="0.25">
      <c r="A255" s="1"/>
      <c r="B255" s="48">
        <v>22</v>
      </c>
      <c r="C255" s="16" t="s">
        <v>748</v>
      </c>
      <c r="D255" s="16" t="s">
        <v>21</v>
      </c>
      <c r="E255" s="16" t="s">
        <v>823</v>
      </c>
      <c r="F255" s="18" t="s">
        <v>205</v>
      </c>
      <c r="G255" s="17" t="s">
        <v>206</v>
      </c>
      <c r="H255" s="18" t="s">
        <v>207</v>
      </c>
      <c r="I255" s="18" t="s">
        <v>35</v>
      </c>
      <c r="J255" s="18" t="s">
        <v>30</v>
      </c>
      <c r="K255" s="18" t="s">
        <v>208</v>
      </c>
      <c r="L255" s="19">
        <v>2974.78</v>
      </c>
      <c r="M255" s="19">
        <f>L255*176.4</f>
        <v>524751.19200000004</v>
      </c>
      <c r="N255" s="51"/>
      <c r="O255" s="3" t="s">
        <v>20</v>
      </c>
      <c r="P255" s="46"/>
    </row>
    <row r="256" spans="1:16" s="2" customFormat="1" ht="41.25" customHeight="1" x14ac:dyDescent="0.25">
      <c r="A256" s="1"/>
      <c r="B256" s="48">
        <v>23</v>
      </c>
      <c r="C256" s="16" t="s">
        <v>748</v>
      </c>
      <c r="D256" s="16" t="s">
        <v>21</v>
      </c>
      <c r="E256" s="16" t="s">
        <v>823</v>
      </c>
      <c r="F256" s="18" t="s">
        <v>205</v>
      </c>
      <c r="G256" s="17" t="s">
        <v>206</v>
      </c>
      <c r="H256" s="18" t="s">
        <v>209</v>
      </c>
      <c r="I256" s="18" t="s">
        <v>136</v>
      </c>
      <c r="J256" s="18">
        <v>5</v>
      </c>
      <c r="K256" s="18" t="s">
        <v>210</v>
      </c>
      <c r="L256" s="19">
        <v>1259.1199999999999</v>
      </c>
      <c r="M256" s="37">
        <f>L256*42.84</f>
        <v>53940.700799999999</v>
      </c>
      <c r="N256" s="29"/>
      <c r="O256" s="3" t="s">
        <v>20</v>
      </c>
      <c r="P256" s="46"/>
    </row>
    <row r="257" spans="1:16" s="2" customFormat="1" ht="41.25" customHeight="1" x14ac:dyDescent="0.25">
      <c r="A257" s="1"/>
      <c r="B257" s="48">
        <v>24</v>
      </c>
      <c r="C257" s="16" t="s">
        <v>743</v>
      </c>
      <c r="D257" s="16" t="s">
        <v>21</v>
      </c>
      <c r="E257" s="16" t="s">
        <v>824</v>
      </c>
      <c r="F257" s="18">
        <v>82</v>
      </c>
      <c r="G257" s="17" t="s">
        <v>825</v>
      </c>
      <c r="H257" s="15"/>
      <c r="I257" s="18" t="s">
        <v>35</v>
      </c>
      <c r="J257" s="18" t="s">
        <v>30</v>
      </c>
      <c r="K257" s="18" t="s">
        <v>211</v>
      </c>
      <c r="L257" s="19">
        <v>7626.6</v>
      </c>
      <c r="M257" s="37">
        <f>L257*176.4</f>
        <v>1345332.2400000002</v>
      </c>
      <c r="N257" s="51"/>
      <c r="O257" s="3" t="s">
        <v>20</v>
      </c>
      <c r="P257" s="46"/>
    </row>
    <row r="258" spans="1:16" s="2" customFormat="1" ht="41.25" customHeight="1" x14ac:dyDescent="0.25">
      <c r="A258" s="1"/>
      <c r="B258" s="48">
        <v>25</v>
      </c>
      <c r="C258" s="16" t="s">
        <v>748</v>
      </c>
      <c r="D258" s="16" t="s">
        <v>21</v>
      </c>
      <c r="E258" s="16" t="s">
        <v>212</v>
      </c>
      <c r="F258" s="18">
        <v>82</v>
      </c>
      <c r="G258" s="17" t="s">
        <v>826</v>
      </c>
      <c r="H258" s="50">
        <v>1</v>
      </c>
      <c r="I258" s="50" t="s">
        <v>52</v>
      </c>
      <c r="J258" s="50" t="s">
        <v>30</v>
      </c>
      <c r="K258" s="50" t="s">
        <v>213</v>
      </c>
      <c r="L258" s="37">
        <v>5538.68</v>
      </c>
      <c r="M258" s="37">
        <f>L258*176.4</f>
        <v>977023.15200000012</v>
      </c>
      <c r="N258" s="51"/>
      <c r="O258" s="3" t="s">
        <v>20</v>
      </c>
      <c r="P258" s="46"/>
    </row>
    <row r="259" spans="1:16" s="2" customFormat="1" ht="21.75" customHeight="1" x14ac:dyDescent="0.25">
      <c r="A259" s="1"/>
      <c r="B259" s="260"/>
      <c r="C259" s="253"/>
      <c r="D259" s="250"/>
      <c r="E259" s="250"/>
      <c r="F259" s="250"/>
      <c r="G259" s="249"/>
      <c r="H259" s="249"/>
      <c r="I259" s="260"/>
      <c r="J259" s="260"/>
      <c r="K259" s="260"/>
      <c r="L259" s="54"/>
      <c r="M259" s="54"/>
      <c r="N259" s="54"/>
      <c r="O259" s="253"/>
      <c r="P259" s="46"/>
    </row>
    <row r="260" spans="1:16" s="2" customFormat="1" ht="21.75" customHeight="1" x14ac:dyDescent="0.25">
      <c r="A260" s="1"/>
      <c r="B260" s="468" t="s">
        <v>42</v>
      </c>
      <c r="C260" s="469"/>
      <c r="D260" s="469"/>
      <c r="E260" s="469"/>
      <c r="F260" s="469"/>
      <c r="G260" s="469"/>
      <c r="H260" s="469"/>
      <c r="I260" s="469"/>
      <c r="J260" s="470"/>
      <c r="K260" s="48" t="s">
        <v>43</v>
      </c>
      <c r="L260" s="45">
        <f>SUM(L234:L258)</f>
        <v>58242.789999999994</v>
      </c>
      <c r="M260" s="5">
        <f>SUM(M234:M258)</f>
        <v>3251254.0368000004</v>
      </c>
      <c r="N260" s="5">
        <f>SUM(N234:N258)</f>
        <v>2411747.7300000004</v>
      </c>
      <c r="O260" s="397">
        <f>SUM(M260+N260)</f>
        <v>5663001.7668000013</v>
      </c>
      <c r="P260" s="46"/>
    </row>
    <row r="261" spans="1:16" s="2" customFormat="1" ht="21.75" customHeight="1" x14ac:dyDescent="0.25">
      <c r="A261" s="1"/>
      <c r="B261" s="251"/>
      <c r="C261" s="253"/>
      <c r="D261" s="250"/>
      <c r="E261" s="253"/>
      <c r="F261" s="250"/>
      <c r="G261" s="260"/>
      <c r="H261" s="260"/>
      <c r="I261" s="260"/>
      <c r="J261" s="260"/>
      <c r="K261" s="260"/>
      <c r="L261" s="54"/>
      <c r="M261" s="54"/>
      <c r="N261" s="54"/>
      <c r="O261" s="253"/>
      <c r="P261" s="36"/>
    </row>
    <row r="262" spans="1:16" s="141" customFormat="1" ht="21.75" customHeight="1" x14ac:dyDescent="0.4">
      <c r="A262" s="139"/>
      <c r="B262" s="11">
        <v>13</v>
      </c>
      <c r="C262" s="462" t="s">
        <v>214</v>
      </c>
      <c r="D262" s="463"/>
      <c r="E262" s="464" t="s">
        <v>191</v>
      </c>
      <c r="F262" s="465"/>
      <c r="G262" s="465"/>
      <c r="H262" s="465"/>
      <c r="I262" s="465"/>
      <c r="J262" s="465"/>
      <c r="K262" s="465"/>
      <c r="L262" s="465"/>
      <c r="M262" s="465"/>
      <c r="N262" s="465"/>
      <c r="O262" s="466"/>
      <c r="P262" s="143"/>
    </row>
    <row r="263" spans="1:16" s="2" customFormat="1" ht="21.75" customHeight="1" x14ac:dyDescent="0.25">
      <c r="A263" s="1"/>
      <c r="B263" s="251"/>
      <c r="C263" s="252"/>
      <c r="D263" s="252"/>
      <c r="E263" s="253"/>
      <c r="F263" s="253"/>
      <c r="G263" s="260"/>
      <c r="H263" s="260"/>
      <c r="I263" s="260"/>
      <c r="J263" s="260"/>
      <c r="K263" s="260"/>
      <c r="L263" s="54"/>
      <c r="M263" s="54"/>
      <c r="N263" s="54"/>
      <c r="O263" s="57"/>
      <c r="P263" s="36"/>
    </row>
    <row r="264" spans="1:16" s="2" customFormat="1" ht="21.75" customHeight="1" x14ac:dyDescent="0.25">
      <c r="A264" s="1"/>
      <c r="B264" s="14">
        <v>1</v>
      </c>
      <c r="C264" s="16" t="s">
        <v>749</v>
      </c>
      <c r="D264" s="16" t="s">
        <v>21</v>
      </c>
      <c r="E264" s="16" t="s">
        <v>827</v>
      </c>
      <c r="F264" s="58" t="s">
        <v>215</v>
      </c>
      <c r="G264" s="21" t="s">
        <v>216</v>
      </c>
      <c r="H264" s="21">
        <v>1</v>
      </c>
      <c r="I264" s="15" t="s">
        <v>217</v>
      </c>
      <c r="J264" s="15"/>
      <c r="K264" s="15" t="s">
        <v>218</v>
      </c>
      <c r="L264" s="29">
        <v>28592</v>
      </c>
      <c r="M264" s="29"/>
      <c r="N264" s="34">
        <f>L264*63</f>
        <v>1801296</v>
      </c>
      <c r="O264" s="3" t="s">
        <v>20</v>
      </c>
      <c r="P264" s="46"/>
    </row>
    <row r="265" spans="1:16" s="2" customFormat="1" ht="21.75" customHeight="1" x14ac:dyDescent="0.25">
      <c r="A265" s="1"/>
      <c r="B265" s="14">
        <v>2</v>
      </c>
      <c r="C265" s="16" t="s">
        <v>750</v>
      </c>
      <c r="D265" s="16" t="s">
        <v>21</v>
      </c>
      <c r="E265" s="16" t="s">
        <v>801</v>
      </c>
      <c r="F265" s="25">
        <v>4</v>
      </c>
      <c r="G265" s="21">
        <v>209</v>
      </c>
      <c r="H265" s="21">
        <v>3</v>
      </c>
      <c r="I265" s="15" t="s">
        <v>24</v>
      </c>
      <c r="J265" s="15" t="s">
        <v>30</v>
      </c>
      <c r="K265" s="15" t="s">
        <v>194</v>
      </c>
      <c r="L265" s="29">
        <v>139.44</v>
      </c>
      <c r="M265" s="35">
        <f t="shared" ref="M265:M277" si="10">L265*126</f>
        <v>17569.439999999999</v>
      </c>
      <c r="N265" s="29"/>
      <c r="O265" s="3" t="s">
        <v>20</v>
      </c>
      <c r="P265" s="36"/>
    </row>
    <row r="266" spans="1:16" s="2" customFormat="1" ht="21.75" customHeight="1" x14ac:dyDescent="0.25">
      <c r="A266" s="1"/>
      <c r="B266" s="14">
        <v>3</v>
      </c>
      <c r="C266" s="16" t="s">
        <v>750</v>
      </c>
      <c r="D266" s="16" t="s">
        <v>21</v>
      </c>
      <c r="E266" s="16" t="s">
        <v>801</v>
      </c>
      <c r="F266" s="25">
        <v>4</v>
      </c>
      <c r="G266" s="21">
        <v>209</v>
      </c>
      <c r="H266" s="21">
        <v>5</v>
      </c>
      <c r="I266" s="15" t="s">
        <v>73</v>
      </c>
      <c r="J266" s="15"/>
      <c r="K266" s="15"/>
      <c r="L266" s="29"/>
      <c r="M266" s="35">
        <f t="shared" si="10"/>
        <v>0</v>
      </c>
      <c r="N266" s="29"/>
      <c r="O266" s="3" t="s">
        <v>20</v>
      </c>
      <c r="P266" s="46"/>
    </row>
    <row r="267" spans="1:16" s="2" customFormat="1" ht="21.75" customHeight="1" x14ac:dyDescent="0.25">
      <c r="A267" s="1"/>
      <c r="B267" s="14">
        <v>4</v>
      </c>
      <c r="C267" s="16" t="s">
        <v>750</v>
      </c>
      <c r="D267" s="16" t="s">
        <v>21</v>
      </c>
      <c r="E267" s="16" t="s">
        <v>801</v>
      </c>
      <c r="F267" s="25">
        <v>4</v>
      </c>
      <c r="G267" s="21">
        <v>209</v>
      </c>
      <c r="H267" s="21">
        <v>6</v>
      </c>
      <c r="I267" s="15" t="s">
        <v>73</v>
      </c>
      <c r="J267" s="15"/>
      <c r="K267" s="15"/>
      <c r="L267" s="29"/>
      <c r="M267" s="35">
        <f t="shared" si="10"/>
        <v>0</v>
      </c>
      <c r="N267" s="29"/>
      <c r="O267" s="3" t="s">
        <v>20</v>
      </c>
      <c r="P267" s="36"/>
    </row>
    <row r="268" spans="1:16" s="2" customFormat="1" ht="21.75" customHeight="1" x14ac:dyDescent="0.25">
      <c r="A268" s="1"/>
      <c r="B268" s="14">
        <v>5</v>
      </c>
      <c r="C268" s="16" t="s">
        <v>750</v>
      </c>
      <c r="D268" s="16" t="s">
        <v>21</v>
      </c>
      <c r="E268" s="16" t="s">
        <v>801</v>
      </c>
      <c r="F268" s="25">
        <v>4</v>
      </c>
      <c r="G268" s="21">
        <v>1245</v>
      </c>
      <c r="H268" s="21">
        <v>1</v>
      </c>
      <c r="I268" s="15" t="s">
        <v>38</v>
      </c>
      <c r="J268" s="15">
        <v>2</v>
      </c>
      <c r="K268" s="15" t="s">
        <v>194</v>
      </c>
      <c r="L268" s="29">
        <v>106.91</v>
      </c>
      <c r="M268" s="35">
        <f t="shared" si="10"/>
        <v>13470.66</v>
      </c>
      <c r="N268" s="29"/>
      <c r="O268" s="3" t="s">
        <v>20</v>
      </c>
      <c r="P268" s="46"/>
    </row>
    <row r="269" spans="1:16" s="2" customFormat="1" ht="21.75" customHeight="1" x14ac:dyDescent="0.25">
      <c r="A269" s="1"/>
      <c r="B269" s="14">
        <v>6</v>
      </c>
      <c r="C269" s="16" t="s">
        <v>750</v>
      </c>
      <c r="D269" s="16" t="s">
        <v>21</v>
      </c>
      <c r="E269" s="16" t="s">
        <v>801</v>
      </c>
      <c r="F269" s="25">
        <v>4</v>
      </c>
      <c r="G269" s="21">
        <v>1248</v>
      </c>
      <c r="H269" s="21">
        <v>2</v>
      </c>
      <c r="I269" s="15" t="s">
        <v>24</v>
      </c>
      <c r="J269" s="15" t="s">
        <v>30</v>
      </c>
      <c r="K269" s="15" t="s">
        <v>102</v>
      </c>
      <c r="L269" s="29">
        <v>232.41</v>
      </c>
      <c r="M269" s="35">
        <f t="shared" si="10"/>
        <v>29283.66</v>
      </c>
      <c r="N269" s="29"/>
      <c r="O269" s="3" t="s">
        <v>20</v>
      </c>
      <c r="P269" s="36"/>
    </row>
    <row r="270" spans="1:16" s="2" customFormat="1" ht="21.75" customHeight="1" x14ac:dyDescent="0.25">
      <c r="A270" s="1"/>
      <c r="B270" s="14">
        <v>7</v>
      </c>
      <c r="C270" s="16" t="s">
        <v>750</v>
      </c>
      <c r="D270" s="16" t="s">
        <v>21</v>
      </c>
      <c r="E270" s="16" t="s">
        <v>801</v>
      </c>
      <c r="F270" s="25">
        <v>4</v>
      </c>
      <c r="G270" s="21">
        <v>1248</v>
      </c>
      <c r="H270" s="21">
        <v>3</v>
      </c>
      <c r="I270" s="15" t="s">
        <v>24</v>
      </c>
      <c r="J270" s="15" t="s">
        <v>30</v>
      </c>
      <c r="K270" s="15" t="s">
        <v>190</v>
      </c>
      <c r="L270" s="29">
        <v>255.65</v>
      </c>
      <c r="M270" s="35">
        <f t="shared" si="10"/>
        <v>32211.9</v>
      </c>
      <c r="N270" s="29"/>
      <c r="O270" s="3" t="s">
        <v>20</v>
      </c>
      <c r="P270" s="46"/>
    </row>
    <row r="271" spans="1:16" s="2" customFormat="1" ht="21.75" customHeight="1" x14ac:dyDescent="0.25">
      <c r="A271" s="1"/>
      <c r="B271" s="14">
        <v>8</v>
      </c>
      <c r="C271" s="16" t="s">
        <v>750</v>
      </c>
      <c r="D271" s="16" t="s">
        <v>21</v>
      </c>
      <c r="E271" s="16" t="s">
        <v>801</v>
      </c>
      <c r="F271" s="25">
        <v>4</v>
      </c>
      <c r="G271" s="21">
        <v>1248</v>
      </c>
      <c r="H271" s="21">
        <v>4</v>
      </c>
      <c r="I271" s="15" t="s">
        <v>24</v>
      </c>
      <c r="J271" s="15" t="s">
        <v>30</v>
      </c>
      <c r="K271" s="15" t="s">
        <v>55</v>
      </c>
      <c r="L271" s="29">
        <v>209.17</v>
      </c>
      <c r="M271" s="35">
        <f t="shared" si="10"/>
        <v>26355.42</v>
      </c>
      <c r="N271" s="29"/>
      <c r="O271" s="3" t="s">
        <v>20</v>
      </c>
      <c r="P271" s="46"/>
    </row>
    <row r="272" spans="1:16" s="2" customFormat="1" ht="21.75" customHeight="1" x14ac:dyDescent="0.25">
      <c r="A272" s="1"/>
      <c r="B272" s="14">
        <v>9</v>
      </c>
      <c r="C272" s="16" t="s">
        <v>219</v>
      </c>
      <c r="D272" s="16" t="s">
        <v>21</v>
      </c>
      <c r="E272" s="16" t="s">
        <v>801</v>
      </c>
      <c r="F272" s="25">
        <v>4</v>
      </c>
      <c r="G272" s="21">
        <v>1251</v>
      </c>
      <c r="H272" s="21">
        <v>1</v>
      </c>
      <c r="I272" s="15" t="s">
        <v>24</v>
      </c>
      <c r="J272" s="15" t="s">
        <v>30</v>
      </c>
      <c r="K272" s="15" t="s">
        <v>129</v>
      </c>
      <c r="L272" s="29">
        <v>116.2</v>
      </c>
      <c r="M272" s="35">
        <f t="shared" si="10"/>
        <v>14641.2</v>
      </c>
      <c r="N272" s="29"/>
      <c r="O272" s="3" t="s">
        <v>20</v>
      </c>
      <c r="P272" s="46"/>
    </row>
    <row r="273" spans="1:16" s="2" customFormat="1" ht="21.75" customHeight="1" x14ac:dyDescent="0.25">
      <c r="A273" s="1"/>
      <c r="B273" s="14">
        <v>10</v>
      </c>
      <c r="C273" s="16" t="s">
        <v>219</v>
      </c>
      <c r="D273" s="16" t="s">
        <v>21</v>
      </c>
      <c r="E273" s="16" t="s">
        <v>801</v>
      </c>
      <c r="F273" s="16">
        <v>4</v>
      </c>
      <c r="G273" s="25">
        <v>1256</v>
      </c>
      <c r="H273" s="16">
        <v>1</v>
      </c>
      <c r="I273" s="16" t="s">
        <v>174</v>
      </c>
      <c r="J273" s="16">
        <v>2</v>
      </c>
      <c r="K273" s="16" t="s">
        <v>128</v>
      </c>
      <c r="L273" s="20">
        <v>124.72</v>
      </c>
      <c r="M273" s="35">
        <f t="shared" si="10"/>
        <v>15714.72</v>
      </c>
      <c r="N273" s="29"/>
      <c r="O273" s="3" t="s">
        <v>20</v>
      </c>
      <c r="P273" s="46"/>
    </row>
    <row r="274" spans="1:16" s="2" customFormat="1" ht="21.75" customHeight="1" x14ac:dyDescent="0.25">
      <c r="A274" s="1"/>
      <c r="B274" s="14">
        <v>11</v>
      </c>
      <c r="C274" s="16" t="s">
        <v>219</v>
      </c>
      <c r="D274" s="16" t="s">
        <v>21</v>
      </c>
      <c r="E274" s="16" t="s">
        <v>801</v>
      </c>
      <c r="F274" s="25">
        <v>4</v>
      </c>
      <c r="G274" s="21">
        <v>1258</v>
      </c>
      <c r="H274" s="21">
        <v>1</v>
      </c>
      <c r="I274" s="18" t="s">
        <v>26</v>
      </c>
      <c r="J274" s="18" t="s">
        <v>30</v>
      </c>
      <c r="K274" s="18" t="s">
        <v>220</v>
      </c>
      <c r="L274" s="19">
        <v>92.96</v>
      </c>
      <c r="M274" s="35">
        <f t="shared" si="10"/>
        <v>11712.96</v>
      </c>
      <c r="N274" s="29"/>
      <c r="O274" s="3" t="s">
        <v>20</v>
      </c>
      <c r="P274" s="46"/>
    </row>
    <row r="275" spans="1:16" s="2" customFormat="1" ht="21.75" customHeight="1" x14ac:dyDescent="0.25">
      <c r="A275" s="1"/>
      <c r="B275" s="14">
        <v>12</v>
      </c>
      <c r="C275" s="16" t="s">
        <v>219</v>
      </c>
      <c r="D275" s="16" t="s">
        <v>21</v>
      </c>
      <c r="E275" s="16" t="s">
        <v>801</v>
      </c>
      <c r="F275" s="25">
        <v>4</v>
      </c>
      <c r="G275" s="21">
        <v>1258</v>
      </c>
      <c r="H275" s="21">
        <v>2</v>
      </c>
      <c r="I275" s="18" t="s">
        <v>26</v>
      </c>
      <c r="J275" s="18" t="s">
        <v>30</v>
      </c>
      <c r="K275" s="18" t="s">
        <v>221</v>
      </c>
      <c r="L275" s="19">
        <v>69.72</v>
      </c>
      <c r="M275" s="35">
        <f t="shared" si="10"/>
        <v>8784.7199999999993</v>
      </c>
      <c r="N275" s="29"/>
      <c r="O275" s="3" t="s">
        <v>20</v>
      </c>
      <c r="P275" s="36"/>
    </row>
    <row r="276" spans="1:16" s="2" customFormat="1" ht="21.75" customHeight="1" x14ac:dyDescent="0.25">
      <c r="A276" s="1"/>
      <c r="B276" s="14">
        <v>13</v>
      </c>
      <c r="C276" s="16" t="s">
        <v>219</v>
      </c>
      <c r="D276" s="16" t="s">
        <v>21</v>
      </c>
      <c r="E276" s="16" t="s">
        <v>801</v>
      </c>
      <c r="F276" s="25">
        <v>4</v>
      </c>
      <c r="G276" s="21">
        <v>1258</v>
      </c>
      <c r="H276" s="21">
        <v>3</v>
      </c>
      <c r="I276" s="15" t="s">
        <v>24</v>
      </c>
      <c r="J276" s="15" t="s">
        <v>30</v>
      </c>
      <c r="K276" s="15" t="s">
        <v>190</v>
      </c>
      <c r="L276" s="29">
        <v>255.65</v>
      </c>
      <c r="M276" s="35">
        <f t="shared" si="10"/>
        <v>32211.9</v>
      </c>
      <c r="N276" s="29"/>
      <c r="O276" s="3" t="s">
        <v>20</v>
      </c>
      <c r="P276" s="46"/>
    </row>
    <row r="277" spans="1:16" s="2" customFormat="1" ht="21.75" customHeight="1" x14ac:dyDescent="0.25">
      <c r="A277" s="1"/>
      <c r="B277" s="14">
        <v>14</v>
      </c>
      <c r="C277" s="16" t="s">
        <v>219</v>
      </c>
      <c r="D277" s="16" t="s">
        <v>21</v>
      </c>
      <c r="E277" s="16" t="s">
        <v>801</v>
      </c>
      <c r="F277" s="16">
        <v>4</v>
      </c>
      <c r="G277" s="25">
        <v>1550</v>
      </c>
      <c r="H277" s="16"/>
      <c r="I277" s="16" t="s">
        <v>75</v>
      </c>
      <c r="J277" s="16"/>
      <c r="K277" s="16"/>
      <c r="L277" s="29"/>
      <c r="M277" s="35">
        <f t="shared" si="10"/>
        <v>0</v>
      </c>
      <c r="N277" s="29"/>
      <c r="O277" s="3" t="s">
        <v>20</v>
      </c>
      <c r="P277" s="46"/>
    </row>
    <row r="278" spans="1:16" s="2" customFormat="1" ht="21.75" customHeight="1" x14ac:dyDescent="0.25">
      <c r="A278" s="1"/>
      <c r="B278" s="249"/>
      <c r="C278" s="253"/>
      <c r="D278" s="250"/>
      <c r="E278" s="252"/>
      <c r="F278" s="250"/>
      <c r="G278" s="260"/>
      <c r="H278" s="260"/>
      <c r="I278" s="249"/>
      <c r="J278" s="260"/>
      <c r="K278" s="260"/>
      <c r="L278" s="54"/>
      <c r="M278" s="30"/>
      <c r="N278" s="54"/>
      <c r="O278" s="253"/>
      <c r="P278" s="46"/>
    </row>
    <row r="279" spans="1:16" s="2" customFormat="1" ht="21.75" customHeight="1" x14ac:dyDescent="0.25">
      <c r="A279" s="1"/>
      <c r="B279" s="468" t="s">
        <v>42</v>
      </c>
      <c r="C279" s="469"/>
      <c r="D279" s="469"/>
      <c r="E279" s="469"/>
      <c r="F279" s="469"/>
      <c r="G279" s="469"/>
      <c r="H279" s="469"/>
      <c r="I279" s="469"/>
      <c r="J279" s="470"/>
      <c r="K279" s="48" t="s">
        <v>43</v>
      </c>
      <c r="L279" s="45">
        <f>SUM(L264:L277)</f>
        <v>30194.83</v>
      </c>
      <c r="M279" s="5">
        <f>SUM(M264:M277)</f>
        <v>201956.58</v>
      </c>
      <c r="N279" s="5">
        <f>SUM(N264:N277)</f>
        <v>1801296</v>
      </c>
      <c r="O279" s="397">
        <f>SUM(M279+N279)</f>
        <v>2003252.58</v>
      </c>
      <c r="P279" s="46"/>
    </row>
    <row r="280" spans="1:16" s="2" customFormat="1" ht="21.75" customHeight="1" x14ac:dyDescent="0.25">
      <c r="A280" s="1"/>
      <c r="B280" s="251"/>
      <c r="C280" s="253"/>
      <c r="D280" s="250"/>
      <c r="E280" s="252"/>
      <c r="F280" s="250"/>
      <c r="G280" s="260"/>
      <c r="H280" s="260"/>
      <c r="I280" s="249"/>
      <c r="J280" s="260"/>
      <c r="K280" s="260"/>
      <c r="L280" s="54"/>
      <c r="M280" s="30"/>
      <c r="N280" s="54"/>
      <c r="O280" s="253"/>
      <c r="P280" s="46"/>
    </row>
    <row r="281" spans="1:16" s="141" customFormat="1" ht="21.75" customHeight="1" x14ac:dyDescent="0.4">
      <c r="A281" s="139"/>
      <c r="B281" s="11">
        <v>14</v>
      </c>
      <c r="C281" s="462" t="s">
        <v>222</v>
      </c>
      <c r="D281" s="463"/>
      <c r="E281" s="464" t="s">
        <v>191</v>
      </c>
      <c r="F281" s="465"/>
      <c r="G281" s="465"/>
      <c r="H281" s="465"/>
      <c r="I281" s="465"/>
      <c r="J281" s="465"/>
      <c r="K281" s="465"/>
      <c r="L281" s="465"/>
      <c r="M281" s="465"/>
      <c r="N281" s="465"/>
      <c r="O281" s="466"/>
      <c r="P281" s="143"/>
    </row>
    <row r="282" spans="1:16" s="2" customFormat="1" ht="21.75" customHeight="1" x14ac:dyDescent="0.25">
      <c r="A282" s="1"/>
      <c r="B282" s="251"/>
      <c r="C282" s="252"/>
      <c r="D282" s="252"/>
      <c r="E282" s="252"/>
      <c r="F282" s="252"/>
      <c r="G282" s="251"/>
      <c r="H282" s="251"/>
      <c r="I282" s="251"/>
      <c r="J282" s="251"/>
      <c r="K282" s="251"/>
      <c r="L282" s="59"/>
      <c r="M282" s="59"/>
      <c r="N282" s="59"/>
      <c r="O282" s="251"/>
      <c r="P282" s="46"/>
    </row>
    <row r="283" spans="1:16" s="2" customFormat="1" ht="21.75" customHeight="1" x14ac:dyDescent="0.25">
      <c r="A283" s="1"/>
      <c r="B283" s="14">
        <v>1</v>
      </c>
      <c r="C283" s="16" t="s">
        <v>226</v>
      </c>
      <c r="D283" s="16" t="s">
        <v>21</v>
      </c>
      <c r="E283" s="16" t="s">
        <v>227</v>
      </c>
      <c r="F283" s="17">
        <v>9</v>
      </c>
      <c r="G283" s="17">
        <v>151</v>
      </c>
      <c r="H283" s="17">
        <v>1</v>
      </c>
      <c r="I283" s="18" t="s">
        <v>26</v>
      </c>
      <c r="J283" s="18" t="s">
        <v>30</v>
      </c>
      <c r="K283" s="18" t="s">
        <v>223</v>
      </c>
      <c r="L283" s="19">
        <v>109.75</v>
      </c>
      <c r="M283" s="35">
        <f>L283*126</f>
        <v>13828.5</v>
      </c>
      <c r="N283" s="29"/>
      <c r="O283" s="3" t="s">
        <v>20</v>
      </c>
      <c r="P283" s="36"/>
    </row>
    <row r="284" spans="1:16" s="2" customFormat="1" ht="21.75" customHeight="1" x14ac:dyDescent="0.25">
      <c r="A284" s="1"/>
      <c r="B284" s="14">
        <v>2</v>
      </c>
      <c r="C284" s="16" t="s">
        <v>226</v>
      </c>
      <c r="D284" s="16" t="s">
        <v>21</v>
      </c>
      <c r="E284" s="16" t="s">
        <v>227</v>
      </c>
      <c r="F284" s="17">
        <v>9</v>
      </c>
      <c r="G284" s="17">
        <v>151</v>
      </c>
      <c r="H284" s="17">
        <v>2</v>
      </c>
      <c r="I284" s="18" t="s">
        <v>24</v>
      </c>
      <c r="J284" s="18">
        <v>2</v>
      </c>
      <c r="K284" s="18" t="s">
        <v>224</v>
      </c>
      <c r="L284" s="19">
        <v>154.94</v>
      </c>
      <c r="M284" s="35">
        <f>L284*126</f>
        <v>19522.439999999999</v>
      </c>
      <c r="N284" s="29"/>
      <c r="O284" s="3" t="s">
        <v>20</v>
      </c>
      <c r="P284" s="46"/>
    </row>
    <row r="285" spans="1:16" s="2" customFormat="1" ht="21.75" customHeight="1" x14ac:dyDescent="0.25">
      <c r="A285" s="1"/>
      <c r="B285" s="14">
        <v>3</v>
      </c>
      <c r="C285" s="16" t="s">
        <v>226</v>
      </c>
      <c r="D285" s="16" t="s">
        <v>21</v>
      </c>
      <c r="E285" s="16" t="s">
        <v>227</v>
      </c>
      <c r="F285" s="17">
        <v>9</v>
      </c>
      <c r="G285" s="17">
        <v>151</v>
      </c>
      <c r="H285" s="17">
        <v>3</v>
      </c>
      <c r="I285" s="18" t="s">
        <v>87</v>
      </c>
      <c r="J285" s="18" t="s">
        <v>30</v>
      </c>
      <c r="K285" s="18" t="s">
        <v>225</v>
      </c>
      <c r="L285" s="19">
        <v>9.5500000000000007</v>
      </c>
      <c r="M285" s="35">
        <f>L285*126</f>
        <v>1203.3000000000002</v>
      </c>
      <c r="N285" s="29"/>
      <c r="O285" s="3" t="s">
        <v>20</v>
      </c>
      <c r="P285" s="36"/>
    </row>
    <row r="286" spans="1:16" s="2" customFormat="1" ht="21.75" customHeight="1" x14ac:dyDescent="0.25">
      <c r="A286" s="1"/>
      <c r="B286" s="14">
        <v>4</v>
      </c>
      <c r="C286" s="16" t="s">
        <v>226</v>
      </c>
      <c r="D286" s="16" t="s">
        <v>21</v>
      </c>
      <c r="E286" s="16" t="s">
        <v>227</v>
      </c>
      <c r="F286" s="18">
        <v>9</v>
      </c>
      <c r="G286" s="17">
        <v>178</v>
      </c>
      <c r="H286" s="18">
        <v>1</v>
      </c>
      <c r="I286" s="18" t="s">
        <v>24</v>
      </c>
      <c r="J286" s="18">
        <v>1</v>
      </c>
      <c r="K286" s="18" t="s">
        <v>92</v>
      </c>
      <c r="L286" s="442">
        <v>51.65</v>
      </c>
      <c r="M286" s="35">
        <f>L286*126</f>
        <v>6507.9</v>
      </c>
      <c r="N286" s="155"/>
      <c r="O286" s="3" t="s">
        <v>20</v>
      </c>
      <c r="P286" s="36"/>
    </row>
    <row r="287" spans="1:16" s="2" customFormat="1" ht="21.75" customHeight="1" x14ac:dyDescent="0.25">
      <c r="A287" s="1"/>
      <c r="B287" s="14">
        <v>5</v>
      </c>
      <c r="C287" s="16" t="s">
        <v>226</v>
      </c>
      <c r="D287" s="16" t="s">
        <v>21</v>
      </c>
      <c r="E287" s="16" t="s">
        <v>227</v>
      </c>
      <c r="F287" s="18">
        <v>9</v>
      </c>
      <c r="G287" s="17">
        <v>178</v>
      </c>
      <c r="H287" s="18">
        <v>2</v>
      </c>
      <c r="I287" s="18" t="s">
        <v>24</v>
      </c>
      <c r="J287" s="18">
        <v>1</v>
      </c>
      <c r="K287" s="18" t="s">
        <v>228</v>
      </c>
      <c r="L287" s="442">
        <v>41.32</v>
      </c>
      <c r="M287" s="35">
        <f>L287*126</f>
        <v>5206.32</v>
      </c>
      <c r="N287" s="155"/>
      <c r="O287" s="3" t="s">
        <v>20</v>
      </c>
      <c r="P287" s="36"/>
    </row>
    <row r="288" spans="1:16" s="2" customFormat="1" ht="21.75" customHeight="1" x14ac:dyDescent="0.25">
      <c r="A288" s="1"/>
      <c r="B288" s="249"/>
      <c r="C288" s="253"/>
      <c r="D288" s="250"/>
      <c r="E288" s="252"/>
      <c r="F288" s="250"/>
      <c r="G288" s="260"/>
      <c r="H288" s="260"/>
      <c r="I288" s="249"/>
      <c r="J288" s="260"/>
      <c r="K288" s="260"/>
      <c r="L288" s="54"/>
      <c r="M288" s="30"/>
      <c r="N288" s="54"/>
      <c r="O288" s="253"/>
      <c r="P288" s="46"/>
    </row>
    <row r="289" spans="1:16" s="2" customFormat="1" ht="24.75" customHeight="1" x14ac:dyDescent="0.25">
      <c r="A289" s="1"/>
      <c r="B289" s="468" t="s">
        <v>42</v>
      </c>
      <c r="C289" s="469"/>
      <c r="D289" s="469"/>
      <c r="E289" s="469"/>
      <c r="F289" s="469"/>
      <c r="G289" s="469"/>
      <c r="H289" s="469"/>
      <c r="I289" s="469"/>
      <c r="J289" s="470"/>
      <c r="K289" s="48" t="s">
        <v>43</v>
      </c>
      <c r="L289" s="45">
        <f>SUM(L283:L287)</f>
        <v>367.21</v>
      </c>
      <c r="M289" s="5">
        <f>SUM(M283:M287)</f>
        <v>46268.460000000006</v>
      </c>
      <c r="N289" s="5"/>
      <c r="O289" s="397">
        <f>SUM(M289+N289)</f>
        <v>46268.460000000006</v>
      </c>
      <c r="P289" s="46"/>
    </row>
    <row r="290" spans="1:16" s="2" customFormat="1" ht="21.75" customHeight="1" x14ac:dyDescent="0.25">
      <c r="A290" s="1"/>
      <c r="B290" s="249"/>
      <c r="C290" s="250"/>
      <c r="D290" s="250"/>
      <c r="E290" s="250"/>
      <c r="F290" s="250"/>
      <c r="G290" s="260"/>
      <c r="H290" s="253"/>
      <c r="I290" s="253"/>
      <c r="J290" s="253"/>
      <c r="K290" s="253"/>
      <c r="L290" s="47"/>
      <c r="M290" s="54"/>
      <c r="N290" s="54"/>
      <c r="O290" s="253"/>
      <c r="P290" s="36"/>
    </row>
    <row r="291" spans="1:16" s="141" customFormat="1" ht="21.75" customHeight="1" x14ac:dyDescent="0.4">
      <c r="A291" s="139"/>
      <c r="B291" s="11">
        <v>15</v>
      </c>
      <c r="C291" s="462" t="s">
        <v>230</v>
      </c>
      <c r="D291" s="463"/>
      <c r="E291" s="464" t="s">
        <v>191</v>
      </c>
      <c r="F291" s="465"/>
      <c r="G291" s="465"/>
      <c r="H291" s="465"/>
      <c r="I291" s="465"/>
      <c r="J291" s="465"/>
      <c r="K291" s="465"/>
      <c r="L291" s="465"/>
      <c r="M291" s="465"/>
      <c r="N291" s="465"/>
      <c r="O291" s="466"/>
      <c r="P291" s="147"/>
    </row>
    <row r="292" spans="1:16" s="2" customFormat="1" ht="21.75" customHeight="1" x14ac:dyDescent="0.25">
      <c r="A292" s="1"/>
      <c r="B292" s="249"/>
      <c r="C292" s="250"/>
      <c r="D292" s="250"/>
      <c r="E292" s="250"/>
      <c r="F292" s="250"/>
      <c r="G292" s="260"/>
      <c r="H292" s="253"/>
      <c r="I292" s="253"/>
      <c r="J292" s="253"/>
      <c r="K292" s="253"/>
      <c r="L292" s="47"/>
      <c r="M292" s="54"/>
      <c r="N292" s="54"/>
      <c r="O292" s="250"/>
      <c r="P292" s="36"/>
    </row>
    <row r="293" spans="1:16" s="2" customFormat="1" ht="21.75" customHeight="1" x14ac:dyDescent="0.25">
      <c r="A293" s="1"/>
      <c r="B293" s="14">
        <v>1</v>
      </c>
      <c r="C293" s="16" t="s">
        <v>751</v>
      </c>
      <c r="D293" s="16" t="s">
        <v>21</v>
      </c>
      <c r="E293" s="16" t="s">
        <v>828</v>
      </c>
      <c r="F293" s="16">
        <v>58</v>
      </c>
      <c r="G293" s="15">
        <v>391</v>
      </c>
      <c r="H293" s="15">
        <v>1</v>
      </c>
      <c r="I293" s="50" t="s">
        <v>49</v>
      </c>
      <c r="J293" s="15" t="s">
        <v>30</v>
      </c>
      <c r="K293" s="50" t="s">
        <v>231</v>
      </c>
      <c r="L293" s="29">
        <v>129.11000000000001</v>
      </c>
      <c r="M293" s="29">
        <f>L293*126</f>
        <v>16267.860000000002</v>
      </c>
      <c r="N293" s="29"/>
      <c r="O293" s="3" t="s">
        <v>20</v>
      </c>
      <c r="P293" s="36"/>
    </row>
    <row r="294" spans="1:16" s="2" customFormat="1" ht="21.75" customHeight="1" x14ac:dyDescent="0.25">
      <c r="A294" s="1"/>
      <c r="B294" s="14">
        <v>2</v>
      </c>
      <c r="C294" s="16" t="s">
        <v>751</v>
      </c>
      <c r="D294" s="16" t="s">
        <v>21</v>
      </c>
      <c r="E294" s="16" t="s">
        <v>828</v>
      </c>
      <c r="F294" s="16">
        <v>58</v>
      </c>
      <c r="G294" s="15">
        <v>393</v>
      </c>
      <c r="H294" s="15">
        <v>1</v>
      </c>
      <c r="I294" s="50" t="s">
        <v>49</v>
      </c>
      <c r="J294" s="15" t="s">
        <v>30</v>
      </c>
      <c r="K294" s="50" t="s">
        <v>232</v>
      </c>
      <c r="L294" s="29">
        <v>64.56</v>
      </c>
      <c r="M294" s="29">
        <f>L294*126</f>
        <v>8134.56</v>
      </c>
      <c r="N294" s="29"/>
      <c r="O294" s="3" t="s">
        <v>20</v>
      </c>
      <c r="P294" s="46"/>
    </row>
    <row r="295" spans="1:16" s="2" customFormat="1" ht="21.75" customHeight="1" x14ac:dyDescent="0.25">
      <c r="A295" s="1"/>
      <c r="B295" s="249"/>
      <c r="C295" s="250"/>
      <c r="D295" s="250"/>
      <c r="E295" s="250"/>
      <c r="F295" s="250"/>
      <c r="G295" s="260"/>
      <c r="H295" s="253"/>
      <c r="I295" s="253"/>
      <c r="J295" s="253"/>
      <c r="K295" s="253"/>
      <c r="L295" s="47"/>
      <c r="M295" s="54"/>
      <c r="N295" s="54"/>
      <c r="O295" s="253"/>
      <c r="P295" s="36"/>
    </row>
    <row r="296" spans="1:16" s="2" customFormat="1" ht="21.75" customHeight="1" x14ac:dyDescent="0.25">
      <c r="A296" s="1"/>
      <c r="B296" s="468" t="s">
        <v>42</v>
      </c>
      <c r="C296" s="469"/>
      <c r="D296" s="469"/>
      <c r="E296" s="469"/>
      <c r="F296" s="469"/>
      <c r="G296" s="469"/>
      <c r="H296" s="469"/>
      <c r="I296" s="469"/>
      <c r="J296" s="470"/>
      <c r="K296" s="48" t="s">
        <v>43</v>
      </c>
      <c r="L296" s="45">
        <f>SUM(L293:L294)</f>
        <v>193.67000000000002</v>
      </c>
      <c r="M296" s="5">
        <f>SUM(M293:M294)</f>
        <v>24402.420000000002</v>
      </c>
      <c r="N296" s="5"/>
      <c r="O296" s="413">
        <f>SUM(M296+N296)</f>
        <v>24402.420000000002</v>
      </c>
      <c r="P296" s="46"/>
    </row>
    <row r="297" spans="1:16" s="2" customFormat="1" ht="21.75" customHeight="1" x14ac:dyDescent="0.25">
      <c r="A297" s="1"/>
      <c r="B297" s="249"/>
      <c r="C297" s="250"/>
      <c r="D297" s="250"/>
      <c r="E297" s="250"/>
      <c r="F297" s="250"/>
      <c r="G297" s="249"/>
      <c r="H297" s="249"/>
      <c r="I297" s="249"/>
      <c r="J297" s="249"/>
      <c r="K297" s="249"/>
      <c r="L297" s="30"/>
      <c r="M297" s="30"/>
      <c r="N297" s="54"/>
      <c r="O297" s="253"/>
      <c r="P297" s="36"/>
    </row>
    <row r="298" spans="1:16" s="141" customFormat="1" ht="21.75" customHeight="1" x14ac:dyDescent="0.4">
      <c r="A298" s="139"/>
      <c r="B298" s="11">
        <v>16</v>
      </c>
      <c r="C298" s="462" t="s">
        <v>233</v>
      </c>
      <c r="D298" s="463"/>
      <c r="E298" s="464" t="s">
        <v>191</v>
      </c>
      <c r="F298" s="465"/>
      <c r="G298" s="465"/>
      <c r="H298" s="465"/>
      <c r="I298" s="465"/>
      <c r="J298" s="465"/>
      <c r="K298" s="465"/>
      <c r="L298" s="465"/>
      <c r="M298" s="465"/>
      <c r="N298" s="465"/>
      <c r="O298" s="466"/>
      <c r="P298" s="147"/>
    </row>
    <row r="299" spans="1:16" s="2" customFormat="1" ht="21.75" customHeight="1" x14ac:dyDescent="0.25">
      <c r="A299" s="1"/>
      <c r="B299" s="262"/>
      <c r="C299" s="252"/>
      <c r="D299" s="250"/>
      <c r="E299" s="253"/>
      <c r="F299" s="253"/>
      <c r="G299" s="260"/>
      <c r="H299" s="260"/>
      <c r="I299" s="260"/>
      <c r="J299" s="260"/>
      <c r="K299" s="260"/>
      <c r="L299" s="54"/>
      <c r="M299" s="54"/>
      <c r="N299" s="54"/>
      <c r="O299" s="57"/>
      <c r="P299" s="36"/>
    </row>
    <row r="300" spans="1:16" s="2" customFormat="1" ht="30.75" customHeight="1" x14ac:dyDescent="0.25">
      <c r="A300" s="1"/>
      <c r="B300" s="14">
        <v>1</v>
      </c>
      <c r="C300" s="16" t="s">
        <v>234</v>
      </c>
      <c r="D300" s="16" t="s">
        <v>21</v>
      </c>
      <c r="E300" s="16" t="s">
        <v>828</v>
      </c>
      <c r="F300" s="16">
        <v>24</v>
      </c>
      <c r="G300" s="25">
        <v>613</v>
      </c>
      <c r="H300" s="16">
        <v>1</v>
      </c>
      <c r="I300" s="18" t="s">
        <v>24</v>
      </c>
      <c r="J300" s="16">
        <v>2</v>
      </c>
      <c r="K300" s="18" t="s">
        <v>120</v>
      </c>
      <c r="L300" s="20">
        <v>371.85</v>
      </c>
      <c r="M300" s="35">
        <f t="shared" ref="M300:M310" si="11">L300*126</f>
        <v>46853.100000000006</v>
      </c>
      <c r="N300" s="156"/>
      <c r="O300" s="3" t="s">
        <v>20</v>
      </c>
      <c r="P300" s="46"/>
    </row>
    <row r="301" spans="1:16" s="2" customFormat="1" ht="30.75" customHeight="1" x14ac:dyDescent="0.25">
      <c r="A301" s="1"/>
      <c r="B301" s="14">
        <v>2</v>
      </c>
      <c r="C301" s="16" t="s">
        <v>234</v>
      </c>
      <c r="D301" s="16" t="s">
        <v>21</v>
      </c>
      <c r="E301" s="16" t="s">
        <v>829</v>
      </c>
      <c r="F301" s="17">
        <v>24</v>
      </c>
      <c r="G301" s="17">
        <v>618</v>
      </c>
      <c r="H301" s="17">
        <v>1</v>
      </c>
      <c r="I301" s="17" t="s">
        <v>49</v>
      </c>
      <c r="J301" s="18">
        <v>1</v>
      </c>
      <c r="K301" s="18" t="s">
        <v>830</v>
      </c>
      <c r="L301" s="19">
        <v>27.84</v>
      </c>
      <c r="M301" s="35">
        <f>L301*126</f>
        <v>3507.84</v>
      </c>
      <c r="N301" s="156"/>
      <c r="O301" s="3" t="s">
        <v>20</v>
      </c>
      <c r="P301" s="46"/>
    </row>
    <row r="302" spans="1:16" s="2" customFormat="1" ht="30.75" customHeight="1" x14ac:dyDescent="0.25">
      <c r="A302" s="1"/>
      <c r="B302" s="14">
        <v>3</v>
      </c>
      <c r="C302" s="16" t="s">
        <v>236</v>
      </c>
      <c r="D302" s="16" t="s">
        <v>21</v>
      </c>
      <c r="E302" s="16" t="s">
        <v>237</v>
      </c>
      <c r="F302" s="16">
        <v>24</v>
      </c>
      <c r="G302" s="25">
        <v>667</v>
      </c>
      <c r="H302" s="16">
        <v>1</v>
      </c>
      <c r="I302" s="18" t="s">
        <v>70</v>
      </c>
      <c r="J302" s="16">
        <v>1</v>
      </c>
      <c r="K302" s="18" t="s">
        <v>238</v>
      </c>
      <c r="L302" s="20">
        <v>619.75</v>
      </c>
      <c r="M302" s="35">
        <f t="shared" si="11"/>
        <v>78088.5</v>
      </c>
      <c r="N302" s="156"/>
      <c r="O302" s="3" t="s">
        <v>20</v>
      </c>
      <c r="P302" s="46"/>
    </row>
    <row r="303" spans="1:16" s="2" customFormat="1" ht="30.75" customHeight="1" x14ac:dyDescent="0.25">
      <c r="A303" s="1"/>
      <c r="B303" s="14">
        <v>4</v>
      </c>
      <c r="C303" s="16" t="s">
        <v>236</v>
      </c>
      <c r="D303" s="16" t="s">
        <v>21</v>
      </c>
      <c r="E303" s="16" t="s">
        <v>828</v>
      </c>
      <c r="F303" s="16">
        <v>24</v>
      </c>
      <c r="G303" s="25">
        <v>670</v>
      </c>
      <c r="H303" s="16">
        <v>1</v>
      </c>
      <c r="I303" s="18" t="s">
        <v>83</v>
      </c>
      <c r="J303" s="16">
        <v>1</v>
      </c>
      <c r="K303" s="18" t="s">
        <v>239</v>
      </c>
      <c r="L303" s="20">
        <v>68.17</v>
      </c>
      <c r="M303" s="35">
        <f t="shared" si="11"/>
        <v>8589.42</v>
      </c>
      <c r="N303" s="156"/>
      <c r="O303" s="3" t="s">
        <v>20</v>
      </c>
      <c r="P303" s="36"/>
    </row>
    <row r="304" spans="1:16" s="2" customFormat="1" ht="30.75" customHeight="1" x14ac:dyDescent="0.25">
      <c r="A304" s="1"/>
      <c r="B304" s="14">
        <v>5</v>
      </c>
      <c r="C304" s="16" t="s">
        <v>236</v>
      </c>
      <c r="D304" s="16" t="s">
        <v>21</v>
      </c>
      <c r="E304" s="16" t="s">
        <v>237</v>
      </c>
      <c r="F304" s="16">
        <v>24</v>
      </c>
      <c r="G304" s="25">
        <v>670</v>
      </c>
      <c r="H304" s="16">
        <v>2</v>
      </c>
      <c r="I304" s="18" t="s">
        <v>240</v>
      </c>
      <c r="J304" s="16">
        <v>1</v>
      </c>
      <c r="K304" s="18" t="s">
        <v>241</v>
      </c>
      <c r="L304" s="20">
        <v>37.96</v>
      </c>
      <c r="M304" s="35">
        <f t="shared" si="11"/>
        <v>4782.96</v>
      </c>
      <c r="N304" s="156"/>
      <c r="O304" s="3" t="s">
        <v>20</v>
      </c>
      <c r="P304" s="46"/>
    </row>
    <row r="305" spans="1:16" s="2" customFormat="1" ht="30.75" customHeight="1" x14ac:dyDescent="0.25">
      <c r="A305" s="1"/>
      <c r="B305" s="14">
        <v>6</v>
      </c>
      <c r="C305" s="16" t="s">
        <v>242</v>
      </c>
      <c r="D305" s="16" t="s">
        <v>21</v>
      </c>
      <c r="E305" s="16" t="s">
        <v>828</v>
      </c>
      <c r="F305" s="16">
        <v>28</v>
      </c>
      <c r="G305" s="25">
        <v>452</v>
      </c>
      <c r="H305" s="16">
        <v>1</v>
      </c>
      <c r="I305" s="18" t="s">
        <v>132</v>
      </c>
      <c r="J305" s="16" t="s">
        <v>30</v>
      </c>
      <c r="K305" s="18" t="s">
        <v>243</v>
      </c>
      <c r="L305" s="20">
        <v>1156.8599999999999</v>
      </c>
      <c r="M305" s="20">
        <f>L305*176.4</f>
        <v>204070.10399999999</v>
      </c>
      <c r="N305" s="156"/>
      <c r="O305" s="3" t="s">
        <v>20</v>
      </c>
      <c r="P305" s="46"/>
    </row>
    <row r="306" spans="1:16" s="2" customFormat="1" ht="30.75" customHeight="1" x14ac:dyDescent="0.25">
      <c r="A306" s="1"/>
      <c r="B306" s="14">
        <v>7</v>
      </c>
      <c r="C306" s="16" t="s">
        <v>244</v>
      </c>
      <c r="D306" s="16" t="s">
        <v>21</v>
      </c>
      <c r="E306" s="16" t="s">
        <v>828</v>
      </c>
      <c r="F306" s="16">
        <v>28</v>
      </c>
      <c r="G306" s="25">
        <v>463</v>
      </c>
      <c r="H306" s="16">
        <v>1</v>
      </c>
      <c r="I306" s="18" t="s">
        <v>38</v>
      </c>
      <c r="J306" s="16">
        <v>3</v>
      </c>
      <c r="K306" s="18" t="s">
        <v>128</v>
      </c>
      <c r="L306" s="20">
        <v>95.8</v>
      </c>
      <c r="M306" s="35">
        <f t="shared" si="11"/>
        <v>12070.8</v>
      </c>
      <c r="N306" s="156"/>
      <c r="O306" s="3" t="s">
        <v>20</v>
      </c>
      <c r="P306" s="46"/>
    </row>
    <row r="307" spans="1:16" s="2" customFormat="1" ht="30.75" customHeight="1" x14ac:dyDescent="0.25">
      <c r="A307" s="1"/>
      <c r="B307" s="14">
        <v>8</v>
      </c>
      <c r="C307" s="16" t="s">
        <v>244</v>
      </c>
      <c r="D307" s="16" t="s">
        <v>21</v>
      </c>
      <c r="E307" s="16" t="s">
        <v>828</v>
      </c>
      <c r="F307" s="16">
        <v>28</v>
      </c>
      <c r="G307" s="25">
        <v>465</v>
      </c>
      <c r="H307" s="16">
        <v>1</v>
      </c>
      <c r="I307" s="18" t="s">
        <v>26</v>
      </c>
      <c r="J307" s="16">
        <v>3</v>
      </c>
      <c r="K307" s="18" t="s">
        <v>245</v>
      </c>
      <c r="L307" s="20">
        <v>88.83</v>
      </c>
      <c r="M307" s="35">
        <f t="shared" si="11"/>
        <v>11192.58</v>
      </c>
      <c r="N307" s="156"/>
      <c r="O307" s="3" t="s">
        <v>20</v>
      </c>
      <c r="P307" s="46"/>
    </row>
    <row r="308" spans="1:16" s="2" customFormat="1" ht="30.75" customHeight="1" x14ac:dyDescent="0.25">
      <c r="A308" s="1"/>
      <c r="B308" s="14">
        <v>9</v>
      </c>
      <c r="C308" s="16" t="s">
        <v>244</v>
      </c>
      <c r="D308" s="16" t="s">
        <v>21</v>
      </c>
      <c r="E308" s="16" t="s">
        <v>828</v>
      </c>
      <c r="F308" s="16">
        <v>28</v>
      </c>
      <c r="G308" s="25">
        <v>465</v>
      </c>
      <c r="H308" s="16">
        <v>2</v>
      </c>
      <c r="I308" s="18" t="s">
        <v>26</v>
      </c>
      <c r="J308" s="16">
        <v>3</v>
      </c>
      <c r="K308" s="18" t="s">
        <v>246</v>
      </c>
      <c r="L308" s="20">
        <v>199.87</v>
      </c>
      <c r="M308" s="35">
        <f t="shared" si="11"/>
        <v>25183.62</v>
      </c>
      <c r="N308" s="156"/>
      <c r="O308" s="3" t="s">
        <v>20</v>
      </c>
      <c r="P308" s="46"/>
    </row>
    <row r="309" spans="1:16" s="2" customFormat="1" ht="30.75" customHeight="1" x14ac:dyDescent="0.25">
      <c r="A309" s="1"/>
      <c r="B309" s="14">
        <v>10</v>
      </c>
      <c r="C309" s="16" t="s">
        <v>244</v>
      </c>
      <c r="D309" s="16" t="s">
        <v>21</v>
      </c>
      <c r="E309" s="16" t="s">
        <v>828</v>
      </c>
      <c r="F309" s="16">
        <v>28</v>
      </c>
      <c r="G309" s="25">
        <v>465</v>
      </c>
      <c r="H309" s="16">
        <v>4</v>
      </c>
      <c r="I309" s="18" t="s">
        <v>38</v>
      </c>
      <c r="J309" s="16">
        <v>3</v>
      </c>
      <c r="K309" s="18" t="s">
        <v>31</v>
      </c>
      <c r="L309" s="20">
        <v>191.61</v>
      </c>
      <c r="M309" s="35">
        <f t="shared" si="11"/>
        <v>24142.86</v>
      </c>
      <c r="N309" s="156"/>
      <c r="O309" s="3" t="s">
        <v>20</v>
      </c>
      <c r="P309" s="36"/>
    </row>
    <row r="310" spans="1:16" s="2" customFormat="1" ht="30.75" customHeight="1" x14ac:dyDescent="0.25">
      <c r="A310" s="1"/>
      <c r="B310" s="14">
        <v>11</v>
      </c>
      <c r="C310" s="16" t="s">
        <v>244</v>
      </c>
      <c r="D310" s="16" t="s">
        <v>21</v>
      </c>
      <c r="E310" s="16" t="s">
        <v>828</v>
      </c>
      <c r="F310" s="16">
        <v>28</v>
      </c>
      <c r="G310" s="25">
        <v>465</v>
      </c>
      <c r="H310" s="16">
        <v>5</v>
      </c>
      <c r="I310" s="18" t="s">
        <v>26</v>
      </c>
      <c r="J310" s="16">
        <v>3</v>
      </c>
      <c r="K310" s="18" t="s">
        <v>245</v>
      </c>
      <c r="L310" s="20">
        <v>88.83</v>
      </c>
      <c r="M310" s="35">
        <f t="shared" si="11"/>
        <v>11192.58</v>
      </c>
      <c r="N310" s="156"/>
      <c r="O310" s="3" t="s">
        <v>20</v>
      </c>
      <c r="P310" s="46"/>
    </row>
    <row r="311" spans="1:16" s="2" customFormat="1" ht="21.75" customHeight="1" x14ac:dyDescent="0.25">
      <c r="A311" s="1"/>
      <c r="B311" s="249"/>
      <c r="C311" s="253"/>
      <c r="D311" s="250"/>
      <c r="E311" s="250"/>
      <c r="F311" s="250"/>
      <c r="G311" s="249"/>
      <c r="H311" s="249"/>
      <c r="I311" s="249"/>
      <c r="J311" s="260"/>
      <c r="K311" s="249"/>
      <c r="L311" s="54"/>
      <c r="M311" s="30"/>
      <c r="N311" s="30"/>
      <c r="O311" s="253"/>
      <c r="P311" s="36"/>
    </row>
    <row r="312" spans="1:16" s="2" customFormat="1" ht="21.75" customHeight="1" x14ac:dyDescent="0.25">
      <c r="A312" s="1"/>
      <c r="B312" s="468" t="s">
        <v>42</v>
      </c>
      <c r="C312" s="469"/>
      <c r="D312" s="469"/>
      <c r="E312" s="469"/>
      <c r="F312" s="469"/>
      <c r="G312" s="469"/>
      <c r="H312" s="469"/>
      <c r="I312" s="469"/>
      <c r="J312" s="470"/>
      <c r="K312" s="48" t="s">
        <v>43</v>
      </c>
      <c r="L312" s="45">
        <f>SUM(L300:L310)</f>
        <v>2947.3700000000003</v>
      </c>
      <c r="M312" s="5">
        <f>SUM(M300:M310)</f>
        <v>429674.364</v>
      </c>
      <c r="N312" s="5">
        <f>SUM(N300:N310)</f>
        <v>0</v>
      </c>
      <c r="O312" s="397">
        <f>SUM(M312+N312)</f>
        <v>429674.364</v>
      </c>
      <c r="P312" s="46"/>
    </row>
    <row r="313" spans="1:16" s="2" customFormat="1" ht="21.75" customHeight="1" x14ac:dyDescent="0.25">
      <c r="A313" s="1"/>
      <c r="B313" s="249"/>
      <c r="C313" s="250"/>
      <c r="D313" s="250"/>
      <c r="E313" s="250"/>
      <c r="F313" s="250"/>
      <c r="G313" s="260"/>
      <c r="H313" s="253"/>
      <c r="I313" s="253"/>
      <c r="J313" s="253"/>
      <c r="K313" s="253"/>
      <c r="L313" s="47"/>
      <c r="M313" s="54"/>
      <c r="N313" s="54"/>
      <c r="O313" s="253"/>
      <c r="P313" s="46"/>
    </row>
    <row r="314" spans="1:16" s="141" customFormat="1" ht="21.75" customHeight="1" x14ac:dyDescent="0.4">
      <c r="A314" s="139"/>
      <c r="B314" s="11">
        <v>17</v>
      </c>
      <c r="C314" s="462" t="s">
        <v>247</v>
      </c>
      <c r="D314" s="463"/>
      <c r="E314" s="464" t="s">
        <v>191</v>
      </c>
      <c r="F314" s="465"/>
      <c r="G314" s="465"/>
      <c r="H314" s="465"/>
      <c r="I314" s="465"/>
      <c r="J314" s="465"/>
      <c r="K314" s="465"/>
      <c r="L314" s="465"/>
      <c r="M314" s="465"/>
      <c r="N314" s="465"/>
      <c r="O314" s="466"/>
      <c r="P314" s="147"/>
    </row>
    <row r="315" spans="1:16" s="2" customFormat="1" ht="21.75" customHeight="1" x14ac:dyDescent="0.25">
      <c r="A315" s="1"/>
      <c r="B315" s="249"/>
      <c r="C315" s="250"/>
      <c r="D315" s="250"/>
      <c r="E315" s="250"/>
      <c r="F315" s="250"/>
      <c r="G315" s="260"/>
      <c r="H315" s="253"/>
      <c r="I315" s="253"/>
      <c r="J315" s="253"/>
      <c r="K315" s="253"/>
      <c r="L315" s="47"/>
      <c r="M315" s="54"/>
      <c r="N315" s="54"/>
      <c r="O315" s="253"/>
      <c r="P315" s="36"/>
    </row>
    <row r="316" spans="1:16" s="2" customFormat="1" ht="21.75" customHeight="1" x14ac:dyDescent="0.25">
      <c r="A316" s="1"/>
      <c r="B316" s="14">
        <v>1</v>
      </c>
      <c r="C316" s="16" t="s">
        <v>752</v>
      </c>
      <c r="D316" s="16" t="s">
        <v>21</v>
      </c>
      <c r="E316" s="16" t="s">
        <v>831</v>
      </c>
      <c r="F316" s="16">
        <v>17</v>
      </c>
      <c r="G316" s="21">
        <v>836</v>
      </c>
      <c r="H316" s="15">
        <v>1</v>
      </c>
      <c r="I316" s="50" t="s">
        <v>38</v>
      </c>
      <c r="J316" s="15">
        <v>2</v>
      </c>
      <c r="K316" s="50" t="s">
        <v>128</v>
      </c>
      <c r="L316" s="29">
        <v>131.94999999999999</v>
      </c>
      <c r="M316" s="29">
        <f>L316*126</f>
        <v>16625.699999999997</v>
      </c>
      <c r="N316" s="29"/>
      <c r="O316" s="3" t="s">
        <v>20</v>
      </c>
      <c r="P316" s="46"/>
    </row>
    <row r="317" spans="1:16" s="2" customFormat="1" ht="21.75" customHeight="1" x14ac:dyDescent="0.25">
      <c r="A317" s="1"/>
      <c r="B317" s="14">
        <v>2</v>
      </c>
      <c r="C317" s="16" t="s">
        <v>752</v>
      </c>
      <c r="D317" s="16" t="s">
        <v>21</v>
      </c>
      <c r="E317" s="16" t="s">
        <v>235</v>
      </c>
      <c r="F317" s="16">
        <v>17</v>
      </c>
      <c r="G317" s="21">
        <v>837</v>
      </c>
      <c r="H317" s="15">
        <v>1</v>
      </c>
      <c r="I317" s="50" t="s">
        <v>49</v>
      </c>
      <c r="J317" s="15" t="s">
        <v>30</v>
      </c>
      <c r="K317" s="50" t="s">
        <v>248</v>
      </c>
      <c r="L317" s="29">
        <v>155.71</v>
      </c>
      <c r="M317" s="29">
        <f t="shared" ref="M317:M321" si="12">L317*126</f>
        <v>19619.460000000003</v>
      </c>
      <c r="N317" s="29"/>
      <c r="O317" s="3" t="s">
        <v>20</v>
      </c>
      <c r="P317" s="46"/>
    </row>
    <row r="318" spans="1:16" s="2" customFormat="1" ht="21.75" customHeight="1" x14ac:dyDescent="0.25">
      <c r="A318" s="1"/>
      <c r="B318" s="14">
        <v>3</v>
      </c>
      <c r="C318" s="16" t="s">
        <v>832</v>
      </c>
      <c r="D318" s="16" t="s">
        <v>21</v>
      </c>
      <c r="E318" s="16" t="s">
        <v>235</v>
      </c>
      <c r="F318" s="16">
        <v>17</v>
      </c>
      <c r="G318" s="21">
        <v>838</v>
      </c>
      <c r="H318" s="15">
        <v>1</v>
      </c>
      <c r="I318" s="50" t="s">
        <v>49</v>
      </c>
      <c r="J318" s="15" t="s">
        <v>30</v>
      </c>
      <c r="K318" s="50" t="s">
        <v>248</v>
      </c>
      <c r="L318" s="29">
        <v>155.71</v>
      </c>
      <c r="M318" s="29">
        <f t="shared" si="12"/>
        <v>19619.460000000003</v>
      </c>
      <c r="N318" s="29"/>
      <c r="O318" s="3" t="s">
        <v>20</v>
      </c>
      <c r="P318" s="36"/>
    </row>
    <row r="319" spans="1:16" s="2" customFormat="1" ht="21.75" customHeight="1" x14ac:dyDescent="0.25">
      <c r="A319" s="1"/>
      <c r="B319" s="14">
        <v>4</v>
      </c>
      <c r="C319" s="16" t="s">
        <v>832</v>
      </c>
      <c r="D319" s="16" t="s">
        <v>21</v>
      </c>
      <c r="E319" s="16" t="s">
        <v>235</v>
      </c>
      <c r="F319" s="16">
        <v>20</v>
      </c>
      <c r="G319" s="15">
        <v>772</v>
      </c>
      <c r="H319" s="15">
        <v>1</v>
      </c>
      <c r="I319" s="50" t="s">
        <v>26</v>
      </c>
      <c r="J319" s="15">
        <v>1</v>
      </c>
      <c r="K319" s="50" t="s">
        <v>249</v>
      </c>
      <c r="L319" s="392">
        <v>378.36</v>
      </c>
      <c r="M319" s="29">
        <f t="shared" si="12"/>
        <v>47673.36</v>
      </c>
      <c r="N319" s="29"/>
      <c r="O319" s="3" t="s">
        <v>20</v>
      </c>
      <c r="P319" s="46"/>
    </row>
    <row r="320" spans="1:16" s="2" customFormat="1" ht="21.75" customHeight="1" x14ac:dyDescent="0.25">
      <c r="A320" s="1"/>
      <c r="B320" s="14">
        <v>5</v>
      </c>
      <c r="C320" s="16" t="s">
        <v>832</v>
      </c>
      <c r="D320" s="16" t="s">
        <v>21</v>
      </c>
      <c r="E320" s="16" t="s">
        <v>235</v>
      </c>
      <c r="F320" s="16">
        <v>20</v>
      </c>
      <c r="G320" s="15">
        <v>772</v>
      </c>
      <c r="H320" s="15">
        <v>2</v>
      </c>
      <c r="I320" s="50" t="s">
        <v>26</v>
      </c>
      <c r="J320" s="15">
        <v>1</v>
      </c>
      <c r="K320" s="50" t="s">
        <v>250</v>
      </c>
      <c r="L320" s="392">
        <v>164.54</v>
      </c>
      <c r="M320" s="29">
        <f t="shared" si="12"/>
        <v>20732.039999999997</v>
      </c>
      <c r="N320" s="29"/>
      <c r="O320" s="3" t="s">
        <v>20</v>
      </c>
      <c r="P320" s="46"/>
    </row>
    <row r="321" spans="1:16" s="2" customFormat="1" ht="21.75" customHeight="1" x14ac:dyDescent="0.25">
      <c r="A321" s="1"/>
      <c r="B321" s="14">
        <v>6</v>
      </c>
      <c r="C321" s="16" t="s">
        <v>832</v>
      </c>
      <c r="D321" s="16" t="s">
        <v>21</v>
      </c>
      <c r="E321" s="16" t="s">
        <v>235</v>
      </c>
      <c r="F321" s="16">
        <v>20</v>
      </c>
      <c r="G321" s="15">
        <v>772</v>
      </c>
      <c r="H321" s="15">
        <v>3</v>
      </c>
      <c r="I321" s="50" t="s">
        <v>26</v>
      </c>
      <c r="J321" s="15">
        <v>1</v>
      </c>
      <c r="K321" s="50" t="s">
        <v>251</v>
      </c>
      <c r="L321" s="392">
        <v>575.42999999999995</v>
      </c>
      <c r="M321" s="29">
        <f t="shared" si="12"/>
        <v>72504.179999999993</v>
      </c>
      <c r="N321" s="29"/>
      <c r="O321" s="3" t="s">
        <v>20</v>
      </c>
      <c r="P321" s="46"/>
    </row>
    <row r="322" spans="1:16" s="2" customFormat="1" ht="21.75" customHeight="1" x14ac:dyDescent="0.25">
      <c r="A322" s="1"/>
      <c r="B322" s="249"/>
      <c r="C322" s="250"/>
      <c r="D322" s="250"/>
      <c r="E322" s="250"/>
      <c r="F322" s="250"/>
      <c r="G322" s="260"/>
      <c r="H322" s="253"/>
      <c r="I322" s="253"/>
      <c r="J322" s="253"/>
      <c r="K322" s="253"/>
      <c r="L322" s="47"/>
      <c r="M322" s="54"/>
      <c r="N322" s="54"/>
      <c r="O322" s="253"/>
      <c r="P322" s="46"/>
    </row>
    <row r="323" spans="1:16" s="2" customFormat="1" ht="21.75" customHeight="1" x14ac:dyDescent="0.25">
      <c r="A323" s="1"/>
      <c r="B323" s="468" t="s">
        <v>42</v>
      </c>
      <c r="C323" s="469"/>
      <c r="D323" s="469"/>
      <c r="E323" s="469"/>
      <c r="F323" s="469"/>
      <c r="G323" s="469"/>
      <c r="H323" s="469"/>
      <c r="I323" s="469"/>
      <c r="J323" s="470"/>
      <c r="K323" s="48" t="s">
        <v>43</v>
      </c>
      <c r="L323" s="5">
        <f>SUM(L316:L321)</f>
        <v>1561.6999999999998</v>
      </c>
      <c r="M323" s="5">
        <f>SUM(M316:M321)</f>
        <v>196774.2</v>
      </c>
      <c r="N323" s="5"/>
      <c r="O323" s="397">
        <f>SUM(M323+N323)</f>
        <v>196774.2</v>
      </c>
      <c r="P323" s="46"/>
    </row>
    <row r="324" spans="1:16" s="2" customFormat="1" ht="21.75" customHeight="1" x14ac:dyDescent="0.25">
      <c r="A324" s="1"/>
      <c r="B324" s="249"/>
      <c r="C324" s="253"/>
      <c r="D324" s="250"/>
      <c r="E324" s="250"/>
      <c r="F324" s="250"/>
      <c r="G324" s="249"/>
      <c r="H324" s="249"/>
      <c r="I324" s="249"/>
      <c r="J324" s="260"/>
      <c r="K324" s="249"/>
      <c r="L324" s="54"/>
      <c r="M324" s="30"/>
      <c r="N324" s="30"/>
      <c r="O324" s="253"/>
      <c r="P324" s="36"/>
    </row>
    <row r="325" spans="1:16" s="141" customFormat="1" ht="21.75" customHeight="1" x14ac:dyDescent="0.4">
      <c r="A325" s="139"/>
      <c r="B325" s="11">
        <v>18</v>
      </c>
      <c r="C325" s="462" t="s">
        <v>252</v>
      </c>
      <c r="D325" s="463"/>
      <c r="E325" s="464" t="s">
        <v>191</v>
      </c>
      <c r="F325" s="465"/>
      <c r="G325" s="465"/>
      <c r="H325" s="465"/>
      <c r="I325" s="465"/>
      <c r="J325" s="465"/>
      <c r="K325" s="465"/>
      <c r="L325" s="465"/>
      <c r="M325" s="465"/>
      <c r="N325" s="465"/>
      <c r="O325" s="466"/>
      <c r="P325" s="147"/>
    </row>
    <row r="326" spans="1:16" s="2" customFormat="1" ht="21.75" customHeight="1" x14ac:dyDescent="0.25">
      <c r="A326" s="1"/>
      <c r="B326" s="251"/>
      <c r="C326" s="252"/>
      <c r="D326" s="252"/>
      <c r="E326" s="253"/>
      <c r="F326" s="253"/>
      <c r="G326" s="260"/>
      <c r="H326" s="260"/>
      <c r="I326" s="260"/>
      <c r="J326" s="260"/>
      <c r="K326" s="260"/>
      <c r="L326" s="54"/>
      <c r="M326" s="54"/>
      <c r="N326" s="54"/>
      <c r="O326" s="57"/>
      <c r="P326" s="46"/>
    </row>
    <row r="327" spans="1:16" s="71" customFormat="1" ht="61.5" customHeight="1" x14ac:dyDescent="0.25">
      <c r="A327" s="148"/>
      <c r="B327" s="145">
        <v>1</v>
      </c>
      <c r="C327" s="25" t="s">
        <v>753</v>
      </c>
      <c r="D327" s="25" t="s">
        <v>21</v>
      </c>
      <c r="E327" s="25" t="s">
        <v>754</v>
      </c>
      <c r="F327" s="17">
        <v>17</v>
      </c>
      <c r="G327" s="17" t="s">
        <v>253</v>
      </c>
      <c r="H327" s="17"/>
      <c r="I327" s="17" t="s">
        <v>254</v>
      </c>
      <c r="J327" s="17"/>
      <c r="K327" s="17"/>
      <c r="L327" s="149"/>
      <c r="M327" s="24"/>
      <c r="N327" s="149">
        <v>555756</v>
      </c>
      <c r="O327" s="3" t="s">
        <v>864</v>
      </c>
      <c r="P327" s="150"/>
    </row>
    <row r="328" spans="1:16" s="71" customFormat="1" ht="61.5" customHeight="1" x14ac:dyDescent="0.25">
      <c r="A328" s="148"/>
      <c r="B328" s="145">
        <v>2</v>
      </c>
      <c r="C328" s="25" t="s">
        <v>753</v>
      </c>
      <c r="D328" s="25" t="s">
        <v>21</v>
      </c>
      <c r="E328" s="25" t="s">
        <v>685</v>
      </c>
      <c r="F328" s="17">
        <v>17</v>
      </c>
      <c r="G328" s="17">
        <v>617</v>
      </c>
      <c r="H328" s="25"/>
      <c r="I328" s="25" t="s">
        <v>101</v>
      </c>
      <c r="J328" s="25"/>
      <c r="K328" s="25"/>
      <c r="L328" s="149"/>
      <c r="M328" s="149"/>
      <c r="N328" s="149">
        <v>156433</v>
      </c>
      <c r="O328" s="3" t="s">
        <v>864</v>
      </c>
      <c r="P328" s="151"/>
    </row>
    <row r="329" spans="1:16" s="2" customFormat="1" ht="21.75" customHeight="1" x14ac:dyDescent="0.25">
      <c r="A329" s="1"/>
      <c r="B329" s="249"/>
      <c r="C329" s="250"/>
      <c r="D329" s="250"/>
      <c r="E329" s="252"/>
      <c r="F329" s="250"/>
      <c r="G329" s="260"/>
      <c r="H329" s="260"/>
      <c r="I329" s="260"/>
      <c r="J329" s="260"/>
      <c r="K329" s="260"/>
      <c r="L329" s="54"/>
      <c r="M329" s="54"/>
      <c r="N329" s="54"/>
      <c r="O329" s="253"/>
      <c r="P329" s="46"/>
    </row>
    <row r="330" spans="1:16" s="2" customFormat="1" ht="21.75" customHeight="1" x14ac:dyDescent="0.25">
      <c r="A330" s="1"/>
      <c r="B330" s="468" t="s">
        <v>42</v>
      </c>
      <c r="C330" s="469"/>
      <c r="D330" s="469"/>
      <c r="E330" s="469"/>
      <c r="F330" s="469"/>
      <c r="G330" s="469"/>
      <c r="H330" s="469"/>
      <c r="I330" s="469"/>
      <c r="J330" s="470"/>
      <c r="K330" s="48" t="s">
        <v>43</v>
      </c>
      <c r="L330" s="45">
        <f>SUM(L327:L328)</f>
        <v>0</v>
      </c>
      <c r="M330" s="5"/>
      <c r="N330" s="5">
        <f>SUM(N327:N328)</f>
        <v>712189</v>
      </c>
      <c r="O330" s="397">
        <f>SUM(M330+N330)</f>
        <v>712189</v>
      </c>
      <c r="P330" s="46"/>
    </row>
    <row r="331" spans="1:16" s="2" customFormat="1" ht="21.75" customHeight="1" x14ac:dyDescent="0.25">
      <c r="A331" s="1"/>
      <c r="B331" s="249"/>
      <c r="C331" s="250"/>
      <c r="D331" s="250"/>
      <c r="E331" s="250"/>
      <c r="F331" s="250"/>
      <c r="G331" s="260"/>
      <c r="H331" s="253"/>
      <c r="I331" s="253"/>
      <c r="J331" s="253"/>
      <c r="K331" s="253"/>
      <c r="L331" s="47"/>
      <c r="M331" s="54"/>
      <c r="N331" s="54"/>
      <c r="O331" s="253"/>
      <c r="P331" s="36"/>
    </row>
    <row r="332" spans="1:16" s="141" customFormat="1" ht="21.75" customHeight="1" x14ac:dyDescent="0.4">
      <c r="A332" s="139"/>
      <c r="B332" s="11">
        <v>19</v>
      </c>
      <c r="C332" s="462" t="s">
        <v>255</v>
      </c>
      <c r="D332" s="463"/>
      <c r="E332" s="464" t="s">
        <v>191</v>
      </c>
      <c r="F332" s="465"/>
      <c r="G332" s="465"/>
      <c r="H332" s="465"/>
      <c r="I332" s="465"/>
      <c r="J332" s="465"/>
      <c r="K332" s="465"/>
      <c r="L332" s="465"/>
      <c r="M332" s="465"/>
      <c r="N332" s="465"/>
      <c r="O332" s="466"/>
      <c r="P332" s="147"/>
    </row>
    <row r="333" spans="1:16" s="2" customFormat="1" ht="21.75" customHeight="1" x14ac:dyDescent="0.25">
      <c r="A333" s="1"/>
      <c r="B333" s="251"/>
      <c r="C333" s="252"/>
      <c r="D333" s="252"/>
      <c r="E333" s="253"/>
      <c r="F333" s="253"/>
      <c r="G333" s="260"/>
      <c r="H333" s="260"/>
      <c r="I333" s="260"/>
      <c r="J333" s="260"/>
      <c r="K333" s="260"/>
      <c r="L333" s="54"/>
      <c r="M333" s="54"/>
      <c r="N333" s="54"/>
      <c r="O333" s="57"/>
      <c r="P333" s="46"/>
    </row>
    <row r="334" spans="1:16" s="66" customFormat="1" ht="29.25" customHeight="1" x14ac:dyDescent="0.25">
      <c r="A334" s="1"/>
      <c r="B334" s="14">
        <v>1</v>
      </c>
      <c r="C334" s="16" t="s">
        <v>256</v>
      </c>
      <c r="D334" s="16" t="s">
        <v>21</v>
      </c>
      <c r="E334" s="16" t="s">
        <v>235</v>
      </c>
      <c r="F334" s="16">
        <v>34</v>
      </c>
      <c r="G334" s="17">
        <v>910</v>
      </c>
      <c r="H334" s="16">
        <v>3</v>
      </c>
      <c r="I334" s="18" t="s">
        <v>38</v>
      </c>
      <c r="J334" s="16">
        <v>1</v>
      </c>
      <c r="K334" s="18" t="s">
        <v>833</v>
      </c>
      <c r="L334" s="20">
        <v>152.35</v>
      </c>
      <c r="M334" s="35">
        <f>L334*126</f>
        <v>19196.099999999999</v>
      </c>
      <c r="N334" s="159"/>
      <c r="O334" s="3" t="s">
        <v>20</v>
      </c>
      <c r="P334" s="36"/>
    </row>
    <row r="335" spans="1:16" s="66" customFormat="1" ht="29.25" customHeight="1" x14ac:dyDescent="0.25">
      <c r="A335" s="1"/>
      <c r="B335" s="14">
        <v>2</v>
      </c>
      <c r="C335" s="16" t="s">
        <v>256</v>
      </c>
      <c r="D335" s="16" t="s">
        <v>21</v>
      </c>
      <c r="E335" s="16" t="s">
        <v>235</v>
      </c>
      <c r="F335" s="16">
        <v>34</v>
      </c>
      <c r="G335" s="17">
        <v>928</v>
      </c>
      <c r="H335" s="16">
        <v>1</v>
      </c>
      <c r="I335" s="18" t="s">
        <v>38</v>
      </c>
      <c r="J335" s="16">
        <v>2</v>
      </c>
      <c r="K335" s="18" t="s">
        <v>128</v>
      </c>
      <c r="L335" s="20">
        <v>124.72</v>
      </c>
      <c r="M335" s="35">
        <f t="shared" ref="M335:M338" si="13">L335*126</f>
        <v>15714.72</v>
      </c>
      <c r="N335" s="159"/>
      <c r="O335" s="3" t="s">
        <v>20</v>
      </c>
      <c r="P335" s="46"/>
    </row>
    <row r="336" spans="1:16" s="66" customFormat="1" ht="29.25" customHeight="1" x14ac:dyDescent="0.25">
      <c r="A336" s="1"/>
      <c r="B336" s="14">
        <v>3</v>
      </c>
      <c r="C336" s="16" t="s">
        <v>256</v>
      </c>
      <c r="D336" s="16" t="s">
        <v>21</v>
      </c>
      <c r="E336" s="16" t="s">
        <v>235</v>
      </c>
      <c r="F336" s="18">
        <v>34</v>
      </c>
      <c r="G336" s="17">
        <v>969</v>
      </c>
      <c r="H336" s="16">
        <v>4</v>
      </c>
      <c r="I336" s="18" t="s">
        <v>24</v>
      </c>
      <c r="J336" s="16" t="s">
        <v>30</v>
      </c>
      <c r="K336" s="18" t="s">
        <v>203</v>
      </c>
      <c r="L336" s="20">
        <v>464.81</v>
      </c>
      <c r="M336" s="35">
        <f t="shared" si="13"/>
        <v>58566.06</v>
      </c>
      <c r="N336" s="40"/>
      <c r="O336" s="3" t="s">
        <v>20</v>
      </c>
      <c r="P336" s="46"/>
    </row>
    <row r="337" spans="1:16" s="66" customFormat="1" ht="29.25" customHeight="1" x14ac:dyDescent="0.25">
      <c r="A337" s="1"/>
      <c r="B337" s="14">
        <v>4</v>
      </c>
      <c r="C337" s="16" t="s">
        <v>256</v>
      </c>
      <c r="D337" s="16" t="s">
        <v>21</v>
      </c>
      <c r="E337" s="16" t="s">
        <v>235</v>
      </c>
      <c r="F337" s="18">
        <v>34</v>
      </c>
      <c r="G337" s="17">
        <v>1078</v>
      </c>
      <c r="H337" s="16">
        <v>2</v>
      </c>
      <c r="I337" s="18" t="s">
        <v>174</v>
      </c>
      <c r="J337" s="16">
        <v>2</v>
      </c>
      <c r="K337" s="18" t="s">
        <v>260</v>
      </c>
      <c r="L337" s="20">
        <v>152.35</v>
      </c>
      <c r="M337" s="35">
        <f t="shared" si="13"/>
        <v>19196.099999999999</v>
      </c>
      <c r="N337" s="40"/>
      <c r="O337" s="3" t="s">
        <v>20</v>
      </c>
      <c r="P337" s="36"/>
    </row>
    <row r="338" spans="1:16" s="66" customFormat="1" ht="29.25" customHeight="1" x14ac:dyDescent="0.25">
      <c r="A338" s="1"/>
      <c r="B338" s="14">
        <v>5</v>
      </c>
      <c r="C338" s="16" t="s">
        <v>256</v>
      </c>
      <c r="D338" s="16" t="s">
        <v>21</v>
      </c>
      <c r="E338" s="16" t="s">
        <v>235</v>
      </c>
      <c r="F338" s="18">
        <v>34</v>
      </c>
      <c r="G338" s="17">
        <v>1104</v>
      </c>
      <c r="H338" s="16">
        <v>1</v>
      </c>
      <c r="I338" s="18" t="s">
        <v>174</v>
      </c>
      <c r="J338" s="16">
        <v>1</v>
      </c>
      <c r="K338" s="18" t="s">
        <v>259</v>
      </c>
      <c r="L338" s="20">
        <v>167.59</v>
      </c>
      <c r="M338" s="35">
        <f t="shared" si="13"/>
        <v>21116.34</v>
      </c>
      <c r="N338" s="40"/>
      <c r="O338" s="3" t="s">
        <v>20</v>
      </c>
      <c r="P338" s="36"/>
    </row>
    <row r="339" spans="1:16" s="66" customFormat="1" ht="29.25" customHeight="1" x14ac:dyDescent="0.25">
      <c r="A339" s="1"/>
      <c r="B339" s="14">
        <v>6</v>
      </c>
      <c r="C339" s="16" t="s">
        <v>256</v>
      </c>
      <c r="D339" s="16" t="s">
        <v>18</v>
      </c>
      <c r="E339" s="16" t="s">
        <v>235</v>
      </c>
      <c r="F339" s="25">
        <v>34</v>
      </c>
      <c r="G339" s="21">
        <v>1150</v>
      </c>
      <c r="H339" s="21">
        <v>1</v>
      </c>
      <c r="I339" s="15" t="s">
        <v>26</v>
      </c>
      <c r="J339" s="15">
        <v>1</v>
      </c>
      <c r="K339" s="15" t="s">
        <v>834</v>
      </c>
      <c r="L339" s="34">
        <v>37.75</v>
      </c>
      <c r="M339" s="34">
        <f>L339*126</f>
        <v>4756.5</v>
      </c>
      <c r="N339" s="29"/>
      <c r="O339" s="3" t="s">
        <v>20</v>
      </c>
      <c r="P339" s="46"/>
    </row>
    <row r="340" spans="1:16" s="66" customFormat="1" ht="21.75" customHeight="1" x14ac:dyDescent="0.25">
      <c r="A340" s="1"/>
      <c r="B340" s="249"/>
      <c r="C340" s="253"/>
      <c r="D340" s="250"/>
      <c r="E340" s="250"/>
      <c r="F340" s="250"/>
      <c r="G340" s="249"/>
      <c r="H340" s="249"/>
      <c r="I340" s="249"/>
      <c r="J340" s="249"/>
      <c r="K340" s="249"/>
      <c r="L340" s="30"/>
      <c r="M340" s="30"/>
      <c r="N340" s="30"/>
      <c r="O340" s="253"/>
      <c r="P340" s="46"/>
    </row>
    <row r="341" spans="1:16" s="66" customFormat="1" ht="21.75" customHeight="1" x14ac:dyDescent="0.25">
      <c r="A341" s="1"/>
      <c r="B341" s="468" t="s">
        <v>42</v>
      </c>
      <c r="C341" s="469"/>
      <c r="D341" s="469"/>
      <c r="E341" s="469"/>
      <c r="F341" s="469"/>
      <c r="G341" s="469"/>
      <c r="H341" s="469"/>
      <c r="I341" s="469"/>
      <c r="J341" s="470"/>
      <c r="K341" s="48" t="s">
        <v>43</v>
      </c>
      <c r="L341" s="45">
        <f>SUM(L334:L339)</f>
        <v>1099.57</v>
      </c>
      <c r="M341" s="5">
        <f>SUM(M334:M339)</f>
        <v>138545.82</v>
      </c>
      <c r="N341" s="5"/>
      <c r="O341" s="397">
        <f>SUM(M341+N341)</f>
        <v>138545.82</v>
      </c>
      <c r="P341" s="46"/>
    </row>
    <row r="342" spans="1:16" s="2" customFormat="1" ht="21.75" customHeight="1" x14ac:dyDescent="0.25">
      <c r="A342" s="1"/>
      <c r="B342" s="249"/>
      <c r="C342" s="250"/>
      <c r="D342" s="250"/>
      <c r="E342" s="253"/>
      <c r="F342" s="250"/>
      <c r="G342" s="249"/>
      <c r="H342" s="249"/>
      <c r="I342" s="249"/>
      <c r="J342" s="249"/>
      <c r="K342" s="249"/>
      <c r="L342" s="30"/>
      <c r="M342" s="30"/>
      <c r="N342" s="30"/>
      <c r="O342" s="253"/>
      <c r="P342" s="36"/>
    </row>
    <row r="343" spans="1:16" s="141" customFormat="1" ht="21.75" customHeight="1" x14ac:dyDescent="0.4">
      <c r="A343" s="139"/>
      <c r="B343" s="11">
        <v>20</v>
      </c>
      <c r="C343" s="462" t="s">
        <v>261</v>
      </c>
      <c r="D343" s="463"/>
      <c r="E343" s="464" t="s">
        <v>191</v>
      </c>
      <c r="F343" s="465"/>
      <c r="G343" s="465"/>
      <c r="H343" s="465"/>
      <c r="I343" s="465"/>
      <c r="J343" s="465"/>
      <c r="K343" s="465"/>
      <c r="L343" s="465"/>
      <c r="M343" s="465"/>
      <c r="N343" s="465"/>
      <c r="O343" s="466"/>
      <c r="P343" s="143"/>
    </row>
    <row r="344" spans="1:16" s="2" customFormat="1" ht="21.75" customHeight="1" x14ac:dyDescent="0.25">
      <c r="A344" s="1"/>
      <c r="B344" s="249"/>
      <c r="C344" s="250"/>
      <c r="D344" s="250"/>
      <c r="E344" s="250"/>
      <c r="F344" s="250"/>
      <c r="G344" s="249"/>
      <c r="H344" s="249"/>
      <c r="I344" s="249"/>
      <c r="J344" s="249"/>
      <c r="K344" s="249"/>
      <c r="L344" s="30"/>
      <c r="M344" s="30"/>
      <c r="N344" s="30"/>
      <c r="O344" s="250"/>
      <c r="P344" s="36"/>
    </row>
    <row r="345" spans="1:16" s="2" customFormat="1" ht="21.75" customHeight="1" x14ac:dyDescent="0.25">
      <c r="A345" s="1"/>
      <c r="B345" s="14">
        <v>1</v>
      </c>
      <c r="C345" s="16" t="s">
        <v>755</v>
      </c>
      <c r="D345" s="16" t="s">
        <v>21</v>
      </c>
      <c r="E345" s="16" t="s">
        <v>835</v>
      </c>
      <c r="F345" s="17">
        <v>41</v>
      </c>
      <c r="G345" s="17">
        <v>591</v>
      </c>
      <c r="H345" s="17">
        <v>1</v>
      </c>
      <c r="I345" s="18" t="s">
        <v>24</v>
      </c>
      <c r="J345" s="18">
        <v>2</v>
      </c>
      <c r="K345" s="18" t="s">
        <v>262</v>
      </c>
      <c r="L345" s="19">
        <v>65.849999999999994</v>
      </c>
      <c r="M345" s="35">
        <f>L345*126</f>
        <v>8297.0999999999985</v>
      </c>
      <c r="N345" s="56"/>
      <c r="O345" s="3" t="s">
        <v>20</v>
      </c>
      <c r="P345" s="36"/>
    </row>
    <row r="346" spans="1:16" s="2" customFormat="1" ht="21.75" customHeight="1" x14ac:dyDescent="0.25">
      <c r="A346" s="1"/>
      <c r="B346" s="14">
        <v>2</v>
      </c>
      <c r="C346" s="16" t="s">
        <v>755</v>
      </c>
      <c r="D346" s="16" t="s">
        <v>21</v>
      </c>
      <c r="E346" s="16" t="s">
        <v>835</v>
      </c>
      <c r="F346" s="17">
        <v>41</v>
      </c>
      <c r="G346" s="17">
        <v>592</v>
      </c>
      <c r="H346" s="17">
        <v>1</v>
      </c>
      <c r="I346" s="18" t="s">
        <v>24</v>
      </c>
      <c r="J346" s="18">
        <v>2</v>
      </c>
      <c r="K346" s="18" t="s">
        <v>263</v>
      </c>
      <c r="L346" s="19">
        <v>197.54</v>
      </c>
      <c r="M346" s="35">
        <f>L346*126</f>
        <v>24890.039999999997</v>
      </c>
      <c r="N346" s="29"/>
      <c r="O346" s="3" t="s">
        <v>20</v>
      </c>
      <c r="P346" s="36"/>
    </row>
    <row r="347" spans="1:16" s="2" customFormat="1" ht="21.75" customHeight="1" x14ac:dyDescent="0.25">
      <c r="A347" s="1"/>
      <c r="B347" s="249"/>
      <c r="C347" s="250"/>
      <c r="D347" s="250"/>
      <c r="E347" s="252"/>
      <c r="F347" s="250"/>
      <c r="G347" s="253"/>
      <c r="H347" s="253"/>
      <c r="I347" s="253"/>
      <c r="J347" s="253"/>
      <c r="K347" s="253"/>
      <c r="L347" s="47"/>
      <c r="M347" s="47"/>
      <c r="N347" s="47"/>
      <c r="O347" s="261"/>
      <c r="P347" s="36"/>
    </row>
    <row r="348" spans="1:16" s="2" customFormat="1" ht="21.75" customHeight="1" x14ac:dyDescent="0.25">
      <c r="A348" s="1"/>
      <c r="B348" s="468" t="s">
        <v>42</v>
      </c>
      <c r="C348" s="469"/>
      <c r="D348" s="469"/>
      <c r="E348" s="469"/>
      <c r="F348" s="469"/>
      <c r="G348" s="469"/>
      <c r="H348" s="469"/>
      <c r="I348" s="469"/>
      <c r="J348" s="470"/>
      <c r="K348" s="48" t="s">
        <v>43</v>
      </c>
      <c r="L348" s="45">
        <f>SUM(L345:L346)</f>
        <v>263.39</v>
      </c>
      <c r="M348" s="5">
        <f>SUM(M345:M347)</f>
        <v>33187.14</v>
      </c>
      <c r="N348" s="5"/>
      <c r="O348" s="397">
        <f>SUM(M348+N348)</f>
        <v>33187.14</v>
      </c>
      <c r="P348" s="36"/>
    </row>
    <row r="349" spans="1:16" s="2" customFormat="1" ht="21.75" customHeight="1" thickBot="1" x14ac:dyDescent="0.3">
      <c r="A349" s="60"/>
      <c r="B349" s="61"/>
      <c r="C349" s="62"/>
      <c r="D349" s="62"/>
      <c r="E349" s="62"/>
      <c r="F349" s="62"/>
      <c r="G349" s="61"/>
      <c r="H349" s="61"/>
      <c r="I349" s="61"/>
      <c r="J349" s="61"/>
      <c r="K349" s="61"/>
      <c r="L349" s="63"/>
      <c r="M349" s="63"/>
      <c r="N349" s="63"/>
      <c r="O349" s="62"/>
      <c r="P349" s="64"/>
    </row>
    <row r="350" spans="1:16" s="2" customFormat="1" ht="21.75" customHeight="1" thickBot="1" x14ac:dyDescent="0.3">
      <c r="A350" s="263"/>
      <c r="B350" s="66"/>
      <c r="C350" s="264"/>
      <c r="D350" s="264"/>
      <c r="E350" s="264"/>
      <c r="F350" s="264"/>
      <c r="G350" s="67"/>
      <c r="H350" s="67"/>
      <c r="I350" s="67"/>
      <c r="J350" s="67"/>
      <c r="K350" s="66"/>
      <c r="L350" s="265"/>
      <c r="M350" s="265"/>
      <c r="N350" s="265"/>
      <c r="O350" s="66"/>
      <c r="P350" s="266"/>
    </row>
    <row r="351" spans="1:16" s="2" customFormat="1" ht="36" customHeight="1" thickBot="1" x14ac:dyDescent="0.3">
      <c r="A351" s="263"/>
      <c r="B351" s="69"/>
      <c r="C351" s="274"/>
      <c r="D351" s="277"/>
      <c r="E351" s="264"/>
      <c r="F351" s="264"/>
      <c r="G351" s="67"/>
      <c r="H351" s="67"/>
      <c r="I351" s="67"/>
      <c r="J351" s="67"/>
      <c r="K351" s="66"/>
      <c r="L351" s="265"/>
      <c r="M351" s="265"/>
      <c r="N351" s="265"/>
      <c r="O351" s="66"/>
      <c r="P351" s="266"/>
    </row>
    <row r="352" spans="1:16" s="2" customFormat="1" ht="36" customHeight="1" thickBot="1" x14ac:dyDescent="0.3">
      <c r="A352" s="263"/>
      <c r="B352" s="70"/>
      <c r="C352" s="276" t="s">
        <v>264</v>
      </c>
      <c r="D352" s="415">
        <f>O348+O341+O330+O323+O312+O296+O289+O279+O260+O230+O213+O206+O199+O188+O181+O115+O104+O51+O34+O20</f>
        <v>20863602.037000004</v>
      </c>
      <c r="E352" s="467"/>
      <c r="F352" s="467"/>
      <c r="G352" s="67"/>
      <c r="H352" s="67"/>
      <c r="I352" s="67"/>
      <c r="J352" s="67"/>
      <c r="K352" s="66"/>
      <c r="L352" s="265"/>
      <c r="M352" s="265"/>
      <c r="N352" s="265"/>
      <c r="O352" s="66"/>
      <c r="P352" s="266"/>
    </row>
    <row r="353" spans="1:16" s="2" customFormat="1" ht="36" customHeight="1" x14ac:dyDescent="0.25">
      <c r="A353" s="263"/>
      <c r="B353" s="70"/>
      <c r="C353" s="264"/>
      <c r="D353" s="278"/>
      <c r="E353" s="264"/>
      <c r="F353" s="264"/>
      <c r="G353" s="67"/>
      <c r="H353" s="67"/>
      <c r="I353" s="67"/>
      <c r="J353" s="67"/>
      <c r="K353" s="66"/>
      <c r="L353" s="265"/>
      <c r="M353" s="265"/>
      <c r="N353" s="265"/>
      <c r="O353" s="66"/>
      <c r="P353" s="266"/>
    </row>
    <row r="354" spans="1:16" s="2" customFormat="1" ht="36" customHeight="1" x14ac:dyDescent="0.25">
      <c r="A354" s="263"/>
      <c r="B354" s="70"/>
      <c r="C354" s="71"/>
      <c r="D354" s="279"/>
      <c r="E354" s="467"/>
      <c r="F354" s="467"/>
      <c r="G354" s="467"/>
      <c r="H354" s="467"/>
      <c r="I354" s="467"/>
      <c r="J354" s="467"/>
      <c r="K354" s="66"/>
      <c r="L354" s="265"/>
      <c r="M354" s="265"/>
      <c r="N354" s="265"/>
      <c r="O354" s="66"/>
      <c r="P354" s="266"/>
    </row>
    <row r="355" spans="1:16" s="2" customFormat="1" ht="36" customHeight="1" thickBot="1" x14ac:dyDescent="0.3">
      <c r="A355" s="263"/>
      <c r="B355" s="73"/>
      <c r="C355" s="275"/>
      <c r="D355" s="280"/>
      <c r="E355" s="71"/>
      <c r="F355" s="71"/>
      <c r="G355" s="72"/>
      <c r="H355" s="72"/>
      <c r="I355" s="72"/>
      <c r="J355" s="72"/>
      <c r="K355" s="66"/>
      <c r="L355" s="265"/>
      <c r="M355" s="265"/>
      <c r="N355" s="265"/>
      <c r="O355" s="66"/>
      <c r="P355" s="266"/>
    </row>
    <row r="356" spans="1:16" s="2" customFormat="1" ht="36" customHeight="1" thickBot="1" x14ac:dyDescent="0.3">
      <c r="A356" s="267"/>
      <c r="B356" s="268"/>
      <c r="C356" s="268"/>
      <c r="D356" s="268"/>
      <c r="E356" s="269"/>
      <c r="F356" s="269"/>
      <c r="G356" s="270"/>
      <c r="H356" s="270"/>
      <c r="I356" s="270"/>
      <c r="J356" s="270"/>
      <c r="K356" s="271"/>
      <c r="L356" s="272"/>
      <c r="M356" s="272"/>
      <c r="N356" s="272"/>
      <c r="O356" s="271"/>
      <c r="P356" s="273"/>
    </row>
    <row r="357" spans="1:16" s="2" customFormat="1" ht="36" customHeight="1" x14ac:dyDescent="0.25">
      <c r="A357" s="65"/>
      <c r="B357" s="125"/>
      <c r="C357" s="125"/>
      <c r="D357" s="125"/>
      <c r="E357" s="72"/>
      <c r="F357" s="72"/>
      <c r="G357" s="67"/>
      <c r="H357" s="67"/>
      <c r="I357" s="67"/>
      <c r="J357" s="67"/>
      <c r="K357" s="66"/>
      <c r="L357" s="68"/>
      <c r="M357" s="68"/>
      <c r="N357" s="68"/>
      <c r="O357" s="66"/>
      <c r="P357" s="66"/>
    </row>
  </sheetData>
  <mergeCells count="63">
    <mergeCell ref="A1:P1"/>
    <mergeCell ref="B289:J289"/>
    <mergeCell ref="B296:J296"/>
    <mergeCell ref="B312:J312"/>
    <mergeCell ref="B188:J188"/>
    <mergeCell ref="B199:J199"/>
    <mergeCell ref="B206:J206"/>
    <mergeCell ref="B213:J213"/>
    <mergeCell ref="B230:J230"/>
    <mergeCell ref="B51:J51"/>
    <mergeCell ref="B104:J104"/>
    <mergeCell ref="D4:O4"/>
    <mergeCell ref="C22:D22"/>
    <mergeCell ref="E22:O22"/>
    <mergeCell ref="B20:I20"/>
    <mergeCell ref="B34:J34"/>
    <mergeCell ref="B330:J330"/>
    <mergeCell ref="B341:J341"/>
    <mergeCell ref="B323:J323"/>
    <mergeCell ref="C36:D36"/>
    <mergeCell ref="E36:O36"/>
    <mergeCell ref="C53:D53"/>
    <mergeCell ref="E53:O53"/>
    <mergeCell ref="C190:D190"/>
    <mergeCell ref="E190:O190"/>
    <mergeCell ref="C201:D201"/>
    <mergeCell ref="E201:O201"/>
    <mergeCell ref="C208:D208"/>
    <mergeCell ref="E208:O208"/>
    <mergeCell ref="C215:D215"/>
    <mergeCell ref="E215:O215"/>
    <mergeCell ref="C183:D183"/>
    <mergeCell ref="E183:O183"/>
    <mergeCell ref="C106:D106"/>
    <mergeCell ref="E106:O106"/>
    <mergeCell ref="C117:D117"/>
    <mergeCell ref="E117:O117"/>
    <mergeCell ref="B115:J115"/>
    <mergeCell ref="B181:I181"/>
    <mergeCell ref="B260:J260"/>
    <mergeCell ref="B279:J279"/>
    <mergeCell ref="C232:D232"/>
    <mergeCell ref="E232:O232"/>
    <mergeCell ref="C291:D291"/>
    <mergeCell ref="E291:O291"/>
    <mergeCell ref="C262:D262"/>
    <mergeCell ref="E262:O262"/>
    <mergeCell ref="C281:D281"/>
    <mergeCell ref="E281:O281"/>
    <mergeCell ref="E354:F354"/>
    <mergeCell ref="G354:J354"/>
    <mergeCell ref="C332:D332"/>
    <mergeCell ref="E332:O332"/>
    <mergeCell ref="C343:D343"/>
    <mergeCell ref="E343:O343"/>
    <mergeCell ref="E352:F352"/>
    <mergeCell ref="B348:J348"/>
    <mergeCell ref="C325:D325"/>
    <mergeCell ref="E325:O325"/>
    <mergeCell ref="C298:D298"/>
    <mergeCell ref="E298:O298"/>
    <mergeCell ref="C314:D314"/>
    <mergeCell ref="E314:O314"/>
  </mergeCells>
  <phoneticPr fontId="21" type="noConversion"/>
  <pageMargins left="0.25" right="0.25" top="0.75" bottom="0.75" header="0.3" footer="0.3"/>
  <pageSetup paperSize="9" scale="53" fitToHeight="0" orientation="landscape" r:id="rId1"/>
  <ignoredErrors>
    <ignoredError sqref="M14 M27:M28 M145 M256 M305 M2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0A48-7365-4D2B-A4D5-4B7F0AEE9E56}">
  <sheetPr>
    <pageSetUpPr fitToPage="1"/>
  </sheetPr>
  <dimension ref="A1:P569"/>
  <sheetViews>
    <sheetView workbookViewId="0">
      <pane xSplit="1" ySplit="2" topLeftCell="B551" activePane="bottomRight" state="frozen"/>
      <selection pane="topRight" activeCell="B1" sqref="B1"/>
      <selection pane="bottomLeft" activeCell="A3" sqref="A3"/>
      <selection pane="bottomRight" activeCell="F500" sqref="F500"/>
    </sheetView>
  </sheetViews>
  <sheetFormatPr defaultRowHeight="14.25" x14ac:dyDescent="0.2"/>
  <cols>
    <col min="1" max="1" width="3.140625" style="125" customWidth="1"/>
    <col min="2" max="2" width="7.28515625" style="125" customWidth="1"/>
    <col min="3" max="3" width="32.28515625" style="125" customWidth="1"/>
    <col min="4" max="4" width="28.5703125" style="125" customWidth="1"/>
    <col min="5" max="5" width="25" style="125" customWidth="1"/>
    <col min="6" max="6" width="14.85546875" style="125" customWidth="1"/>
    <col min="7" max="7" width="12.5703125" style="125" customWidth="1"/>
    <col min="8" max="11" width="9.140625" style="125"/>
    <col min="12" max="12" width="22" style="125" customWidth="1"/>
    <col min="13" max="13" width="25.28515625" style="125" customWidth="1"/>
    <col min="14" max="15" width="27.42578125" style="125" customWidth="1"/>
    <col min="16" max="16" width="4" style="125" customWidth="1"/>
    <col min="17" max="16384" width="9.140625" style="125"/>
  </cols>
  <sheetData>
    <row r="1" spans="1:16" s="160" customFormat="1" ht="33.75" thickBot="1" x14ac:dyDescent="0.3">
      <c r="A1" s="509" t="s">
        <v>265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1"/>
    </row>
    <row r="2" spans="1:16" s="66" customFormat="1" ht="80.25" customHeight="1" x14ac:dyDescent="0.25">
      <c r="A2" s="504"/>
      <c r="B2" s="281" t="s">
        <v>1</v>
      </c>
      <c r="C2" s="281" t="s">
        <v>2</v>
      </c>
      <c r="D2" s="281" t="s">
        <v>3</v>
      </c>
      <c r="E2" s="281" t="s">
        <v>4</v>
      </c>
      <c r="F2" s="281" t="s">
        <v>5</v>
      </c>
      <c r="G2" s="281" t="s">
        <v>6</v>
      </c>
      <c r="H2" s="281" t="s">
        <v>7</v>
      </c>
      <c r="I2" s="281" t="s">
        <v>8</v>
      </c>
      <c r="J2" s="281" t="s">
        <v>9</v>
      </c>
      <c r="K2" s="281" t="s">
        <v>10</v>
      </c>
      <c r="L2" s="282" t="s">
        <v>11</v>
      </c>
      <c r="M2" s="282" t="s">
        <v>12</v>
      </c>
      <c r="N2" s="282" t="s">
        <v>13</v>
      </c>
      <c r="O2" s="283" t="s">
        <v>14</v>
      </c>
      <c r="P2" s="507"/>
    </row>
    <row r="3" spans="1:16" s="74" customFormat="1" ht="22.5" customHeight="1" x14ac:dyDescent="0.25">
      <c r="A3" s="50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507"/>
    </row>
    <row r="4" spans="1:16" s="66" customFormat="1" ht="36" customHeight="1" x14ac:dyDescent="0.25">
      <c r="A4" s="504"/>
      <c r="B4" s="11">
        <v>1</v>
      </c>
      <c r="C4" s="508" t="s">
        <v>266</v>
      </c>
      <c r="D4" s="508"/>
      <c r="E4" s="464" t="s">
        <v>191</v>
      </c>
      <c r="F4" s="465"/>
      <c r="G4" s="465"/>
      <c r="H4" s="465"/>
      <c r="I4" s="465"/>
      <c r="J4" s="465"/>
      <c r="K4" s="465"/>
      <c r="L4" s="465"/>
      <c r="M4" s="465"/>
      <c r="N4" s="465"/>
      <c r="O4" s="466"/>
      <c r="P4" s="507"/>
    </row>
    <row r="5" spans="1:16" s="74" customFormat="1" x14ac:dyDescent="0.25">
      <c r="A5" s="504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7"/>
    </row>
    <row r="6" spans="1:16" s="66" customFormat="1" ht="15" x14ac:dyDescent="0.25">
      <c r="A6" s="1"/>
      <c r="B6" s="14">
        <v>1</v>
      </c>
      <c r="C6" s="16" t="s">
        <v>267</v>
      </c>
      <c r="D6" s="16" t="s">
        <v>21</v>
      </c>
      <c r="E6" s="16" t="s">
        <v>57</v>
      </c>
      <c r="F6" s="21">
        <v>17</v>
      </c>
      <c r="G6" s="15">
        <v>395</v>
      </c>
      <c r="H6" s="15">
        <v>1</v>
      </c>
      <c r="I6" s="15" t="s">
        <v>26</v>
      </c>
      <c r="J6" s="15">
        <v>2</v>
      </c>
      <c r="K6" s="15" t="s">
        <v>268</v>
      </c>
      <c r="L6" s="29">
        <v>118.53</v>
      </c>
      <c r="M6" s="34">
        <f>L6*126</f>
        <v>14934.78</v>
      </c>
      <c r="N6" s="34"/>
      <c r="O6" s="48" t="s">
        <v>269</v>
      </c>
      <c r="P6" s="507"/>
    </row>
    <row r="7" spans="1:16" s="66" customFormat="1" ht="15" x14ac:dyDescent="0.25">
      <c r="A7" s="1"/>
      <c r="B7" s="14">
        <v>2</v>
      </c>
      <c r="C7" s="16" t="s">
        <v>267</v>
      </c>
      <c r="D7" s="16" t="s">
        <v>21</v>
      </c>
      <c r="E7" s="16" t="s">
        <v>57</v>
      </c>
      <c r="F7" s="21">
        <v>17</v>
      </c>
      <c r="G7" s="15">
        <v>395</v>
      </c>
      <c r="H7" s="15">
        <v>2</v>
      </c>
      <c r="I7" s="15" t="s">
        <v>87</v>
      </c>
      <c r="J7" s="15" t="s">
        <v>30</v>
      </c>
      <c r="K7" s="15" t="s">
        <v>270</v>
      </c>
      <c r="L7" s="29">
        <v>8.06</v>
      </c>
      <c r="M7" s="34">
        <f>L7*126</f>
        <v>1015.5600000000001</v>
      </c>
      <c r="N7" s="34"/>
      <c r="O7" s="48" t="s">
        <v>269</v>
      </c>
      <c r="P7" s="507"/>
    </row>
    <row r="8" spans="1:16" s="66" customFormat="1" ht="15" x14ac:dyDescent="0.25">
      <c r="A8" s="1"/>
      <c r="B8" s="14">
        <v>3</v>
      </c>
      <c r="C8" s="16" t="s">
        <v>836</v>
      </c>
      <c r="D8" s="16" t="s">
        <v>21</v>
      </c>
      <c r="E8" s="16" t="s">
        <v>837</v>
      </c>
      <c r="F8" s="21">
        <v>18</v>
      </c>
      <c r="G8" s="15">
        <v>14</v>
      </c>
      <c r="H8" s="15"/>
      <c r="I8" s="15" t="s">
        <v>24</v>
      </c>
      <c r="J8" s="15">
        <v>2</v>
      </c>
      <c r="K8" s="15" t="s">
        <v>271</v>
      </c>
      <c r="L8" s="29">
        <v>342.93</v>
      </c>
      <c r="M8" s="34">
        <f>L8*126</f>
        <v>43209.18</v>
      </c>
      <c r="N8" s="34"/>
      <c r="O8" s="48" t="s">
        <v>269</v>
      </c>
      <c r="P8" s="507"/>
    </row>
    <row r="9" spans="1:16" s="66" customFormat="1" ht="15" x14ac:dyDescent="0.25">
      <c r="A9" s="1"/>
      <c r="B9" s="14">
        <v>4</v>
      </c>
      <c r="C9" s="16" t="s">
        <v>836</v>
      </c>
      <c r="D9" s="16" t="s">
        <v>21</v>
      </c>
      <c r="E9" s="16" t="s">
        <v>57</v>
      </c>
      <c r="F9" s="21">
        <v>18</v>
      </c>
      <c r="G9" s="15">
        <v>398</v>
      </c>
      <c r="H9" s="15">
        <v>1</v>
      </c>
      <c r="I9" s="15" t="s">
        <v>26</v>
      </c>
      <c r="J9" s="15">
        <v>2</v>
      </c>
      <c r="K9" s="15" t="s">
        <v>272</v>
      </c>
      <c r="L9" s="29">
        <v>181.28</v>
      </c>
      <c r="M9" s="34">
        <f>L9*126</f>
        <v>22841.279999999999</v>
      </c>
      <c r="N9" s="34"/>
      <c r="O9" s="48" t="s">
        <v>20</v>
      </c>
      <c r="P9" s="507"/>
    </row>
    <row r="10" spans="1:16" s="66" customFormat="1" ht="15" x14ac:dyDescent="0.25">
      <c r="A10" s="1"/>
      <c r="B10" s="14">
        <v>5</v>
      </c>
      <c r="C10" s="16" t="s">
        <v>267</v>
      </c>
      <c r="D10" s="16" t="s">
        <v>21</v>
      </c>
      <c r="E10" s="16" t="s">
        <v>57</v>
      </c>
      <c r="F10" s="21">
        <v>20</v>
      </c>
      <c r="G10" s="15">
        <v>732</v>
      </c>
      <c r="H10" s="15">
        <v>1</v>
      </c>
      <c r="I10" s="15" t="s">
        <v>101</v>
      </c>
      <c r="J10" s="15"/>
      <c r="K10" s="15"/>
      <c r="L10" s="29">
        <v>1200</v>
      </c>
      <c r="M10" s="34"/>
      <c r="N10" s="34">
        <f>L10*63</f>
        <v>75600</v>
      </c>
      <c r="O10" s="48" t="s">
        <v>269</v>
      </c>
      <c r="P10" s="507"/>
    </row>
    <row r="11" spans="1:16" s="66" customFormat="1" ht="15" x14ac:dyDescent="0.25">
      <c r="A11" s="1"/>
      <c r="B11" s="502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3"/>
    </row>
    <row r="12" spans="1:16" s="66" customFormat="1" ht="15" x14ac:dyDescent="0.25">
      <c r="A12" s="1"/>
      <c r="B12" s="468" t="s">
        <v>42</v>
      </c>
      <c r="C12" s="469"/>
      <c r="D12" s="469"/>
      <c r="E12" s="469"/>
      <c r="F12" s="469"/>
      <c r="G12" s="469"/>
      <c r="H12" s="469"/>
      <c r="I12" s="469"/>
      <c r="J12" s="470"/>
      <c r="K12" s="48" t="s">
        <v>43</v>
      </c>
      <c r="L12" s="45">
        <f>SUM(L6:L10)</f>
        <v>1850.8</v>
      </c>
      <c r="M12" s="5">
        <f>SUM(M6:M10)</f>
        <v>82000.800000000003</v>
      </c>
      <c r="N12" s="5">
        <f>SUM(N6:N10)</f>
        <v>75600</v>
      </c>
      <c r="O12" s="425">
        <f>SUM(M12+N12)</f>
        <v>157600.79999999999</v>
      </c>
      <c r="P12" s="46"/>
    </row>
    <row r="13" spans="1:16" s="74" customFormat="1" x14ac:dyDescent="0.25">
      <c r="A13" s="77"/>
      <c r="B13" s="284"/>
      <c r="C13" s="285"/>
      <c r="D13" s="285"/>
      <c r="E13" s="285"/>
      <c r="F13" s="285"/>
      <c r="G13" s="284"/>
      <c r="H13" s="284"/>
      <c r="I13" s="284"/>
      <c r="J13" s="284"/>
      <c r="K13" s="284"/>
      <c r="L13" s="284"/>
      <c r="M13" s="284"/>
      <c r="N13" s="284"/>
      <c r="O13" s="284"/>
      <c r="P13" s="75"/>
    </row>
    <row r="14" spans="1:16" s="161" customFormat="1" ht="25.5" customHeight="1" x14ac:dyDescent="0.25">
      <c r="A14" s="139"/>
      <c r="B14" s="11">
        <v>2</v>
      </c>
      <c r="C14" s="483" t="s">
        <v>273</v>
      </c>
      <c r="D14" s="483"/>
      <c r="E14" s="464" t="s">
        <v>191</v>
      </c>
      <c r="F14" s="465"/>
      <c r="G14" s="465"/>
      <c r="H14" s="465"/>
      <c r="I14" s="465"/>
      <c r="J14" s="465"/>
      <c r="K14" s="465"/>
      <c r="L14" s="465"/>
      <c r="M14" s="465"/>
      <c r="N14" s="465"/>
      <c r="O14" s="466"/>
      <c r="P14" s="147"/>
    </row>
    <row r="15" spans="1:16" s="74" customFormat="1" x14ac:dyDescent="0.25">
      <c r="A15" s="77"/>
      <c r="B15" s="284"/>
      <c r="C15" s="285"/>
      <c r="D15" s="285"/>
      <c r="E15" s="285"/>
      <c r="F15" s="285"/>
      <c r="G15" s="284"/>
      <c r="H15" s="284"/>
      <c r="I15" s="284"/>
      <c r="J15" s="284"/>
      <c r="K15" s="284"/>
      <c r="L15" s="284"/>
      <c r="M15" s="284"/>
      <c r="N15" s="284"/>
      <c r="O15" s="284"/>
      <c r="P15" s="75"/>
    </row>
    <row r="16" spans="1:16" s="74" customFormat="1" ht="30" x14ac:dyDescent="0.25">
      <c r="A16" s="77"/>
      <c r="B16" s="14">
        <v>1</v>
      </c>
      <c r="C16" s="16" t="s">
        <v>756</v>
      </c>
      <c r="D16" s="16" t="s">
        <v>21</v>
      </c>
      <c r="E16" s="16" t="s">
        <v>838</v>
      </c>
      <c r="F16" s="15">
        <v>4</v>
      </c>
      <c r="G16" s="15">
        <v>146</v>
      </c>
      <c r="H16" s="15">
        <v>1</v>
      </c>
      <c r="I16" s="15" t="s">
        <v>26</v>
      </c>
      <c r="J16" s="15">
        <v>2</v>
      </c>
      <c r="K16" s="15" t="s">
        <v>274</v>
      </c>
      <c r="L16" s="29">
        <v>237.57</v>
      </c>
      <c r="M16" s="34">
        <f>L16*126</f>
        <v>29933.82</v>
      </c>
      <c r="N16" s="29"/>
      <c r="O16" s="48" t="s">
        <v>20</v>
      </c>
      <c r="P16" s="75"/>
    </row>
    <row r="17" spans="1:16" s="74" customFormat="1" x14ac:dyDescent="0.25">
      <c r="A17" s="77"/>
      <c r="B17" s="284"/>
      <c r="C17" s="285"/>
      <c r="D17" s="285"/>
      <c r="E17" s="285"/>
      <c r="F17" s="285"/>
      <c r="G17" s="284"/>
      <c r="H17" s="284"/>
      <c r="I17" s="284"/>
      <c r="J17" s="284"/>
      <c r="K17" s="284"/>
      <c r="L17" s="420"/>
      <c r="M17" s="420"/>
      <c r="N17" s="420"/>
      <c r="O17" s="284"/>
      <c r="P17" s="75"/>
    </row>
    <row r="18" spans="1:16" s="74" customFormat="1" ht="15" x14ac:dyDescent="0.25">
      <c r="A18" s="77"/>
      <c r="B18" s="471" t="s">
        <v>42</v>
      </c>
      <c r="C18" s="472"/>
      <c r="D18" s="472"/>
      <c r="E18" s="472"/>
      <c r="F18" s="472"/>
      <c r="G18" s="472"/>
      <c r="H18" s="472"/>
      <c r="I18" s="472"/>
      <c r="J18" s="473"/>
      <c r="K18" s="138" t="s">
        <v>43</v>
      </c>
      <c r="L18" s="5">
        <f>SUM(L16)</f>
        <v>237.57</v>
      </c>
      <c r="M18" s="5">
        <f>SUM(M16)</f>
        <v>29933.82</v>
      </c>
      <c r="N18" s="5"/>
      <c r="O18" s="397">
        <f>SUM(M18)</f>
        <v>29933.82</v>
      </c>
      <c r="P18" s="75"/>
    </row>
    <row r="19" spans="1:16" s="74" customFormat="1" x14ac:dyDescent="0.25">
      <c r="A19" s="77"/>
      <c r="B19" s="284"/>
      <c r="C19" s="285"/>
      <c r="D19" s="285"/>
      <c r="E19" s="285"/>
      <c r="F19" s="285"/>
      <c r="G19" s="284"/>
      <c r="H19" s="284"/>
      <c r="I19" s="284"/>
      <c r="J19" s="284"/>
      <c r="K19" s="284"/>
      <c r="L19" s="284"/>
      <c r="M19" s="284"/>
      <c r="N19" s="284"/>
      <c r="O19" s="284"/>
      <c r="P19" s="75"/>
    </row>
    <row r="20" spans="1:16" s="161" customFormat="1" ht="25.5" customHeight="1" x14ac:dyDescent="0.25">
      <c r="A20" s="139"/>
      <c r="B20" s="11">
        <v>3</v>
      </c>
      <c r="C20" s="483" t="s">
        <v>275</v>
      </c>
      <c r="D20" s="483"/>
      <c r="E20" s="464" t="s">
        <v>191</v>
      </c>
      <c r="F20" s="465"/>
      <c r="G20" s="465"/>
      <c r="H20" s="465"/>
      <c r="I20" s="465"/>
      <c r="J20" s="465"/>
      <c r="K20" s="465"/>
      <c r="L20" s="465"/>
      <c r="M20" s="465"/>
      <c r="N20" s="465"/>
      <c r="O20" s="466"/>
      <c r="P20" s="147"/>
    </row>
    <row r="21" spans="1:16" s="74" customFormat="1" x14ac:dyDescent="0.25">
      <c r="A21" s="77"/>
      <c r="B21" s="284"/>
      <c r="C21" s="285"/>
      <c r="D21" s="285"/>
      <c r="E21" s="285"/>
      <c r="F21" s="285"/>
      <c r="G21" s="284"/>
      <c r="H21" s="284"/>
      <c r="I21" s="284"/>
      <c r="J21" s="284"/>
      <c r="K21" s="284"/>
      <c r="L21" s="284"/>
      <c r="M21" s="284"/>
      <c r="N21" s="284"/>
      <c r="O21" s="284"/>
      <c r="P21" s="75"/>
    </row>
    <row r="22" spans="1:16" s="66" customFormat="1" ht="30" x14ac:dyDescent="0.25">
      <c r="A22" s="1"/>
      <c r="B22" s="14">
        <v>1</v>
      </c>
      <c r="C22" s="16" t="s">
        <v>757</v>
      </c>
      <c r="D22" s="16" t="s">
        <v>21</v>
      </c>
      <c r="E22" s="16" t="s">
        <v>838</v>
      </c>
      <c r="F22" s="21">
        <v>52</v>
      </c>
      <c r="G22" s="15">
        <v>463</v>
      </c>
      <c r="H22" s="15"/>
      <c r="I22" s="15" t="s">
        <v>121</v>
      </c>
      <c r="J22" s="15" t="s">
        <v>30</v>
      </c>
      <c r="K22" s="15" t="s">
        <v>258</v>
      </c>
      <c r="L22" s="29">
        <v>1275.6500000000001</v>
      </c>
      <c r="M22" s="34">
        <f>L22*126</f>
        <v>160731.90000000002</v>
      </c>
      <c r="N22" s="29"/>
      <c r="O22" s="48" t="s">
        <v>269</v>
      </c>
      <c r="P22" s="46"/>
    </row>
    <row r="23" spans="1:16" s="66" customFormat="1" ht="15" x14ac:dyDescent="0.25">
      <c r="A23" s="1"/>
      <c r="B23" s="14">
        <v>2</v>
      </c>
      <c r="C23" s="16" t="s">
        <v>758</v>
      </c>
      <c r="D23" s="16" t="s">
        <v>21</v>
      </c>
      <c r="E23" s="16" t="s">
        <v>57</v>
      </c>
      <c r="F23" s="21">
        <v>52</v>
      </c>
      <c r="G23" s="15">
        <v>746</v>
      </c>
      <c r="H23" s="15">
        <v>1</v>
      </c>
      <c r="I23" s="15" t="s">
        <v>24</v>
      </c>
      <c r="J23" s="15">
        <v>2</v>
      </c>
      <c r="K23" s="15" t="s">
        <v>194</v>
      </c>
      <c r="L23" s="29">
        <v>128.6</v>
      </c>
      <c r="M23" s="34">
        <f>L23*126</f>
        <v>16203.599999999999</v>
      </c>
      <c r="N23" s="29"/>
      <c r="O23" s="48" t="s">
        <v>20</v>
      </c>
      <c r="P23" s="46"/>
    </row>
    <row r="24" spans="1:16" s="66" customFormat="1" ht="15" x14ac:dyDescent="0.25">
      <c r="A24" s="1"/>
      <c r="B24" s="14">
        <v>3</v>
      </c>
      <c r="C24" s="16" t="s">
        <v>758</v>
      </c>
      <c r="D24" s="16" t="s">
        <v>21</v>
      </c>
      <c r="E24" s="16" t="s">
        <v>57</v>
      </c>
      <c r="F24" s="21">
        <v>52</v>
      </c>
      <c r="G24" s="15">
        <v>747</v>
      </c>
      <c r="H24" s="15">
        <v>1</v>
      </c>
      <c r="I24" s="15" t="s">
        <v>24</v>
      </c>
      <c r="J24" s="15">
        <v>2</v>
      </c>
      <c r="K24" s="15" t="s">
        <v>194</v>
      </c>
      <c r="L24" s="29">
        <v>128.6</v>
      </c>
      <c r="M24" s="34">
        <f>L24*126</f>
        <v>16203.599999999999</v>
      </c>
      <c r="N24" s="29"/>
      <c r="O24" s="48" t="s">
        <v>20</v>
      </c>
      <c r="P24" s="46"/>
    </row>
    <row r="25" spans="1:16" s="66" customFormat="1" ht="15" x14ac:dyDescent="0.25">
      <c r="A25" s="1"/>
      <c r="B25" s="14">
        <v>4</v>
      </c>
      <c r="C25" s="16" t="s">
        <v>757</v>
      </c>
      <c r="D25" s="16" t="s">
        <v>21</v>
      </c>
      <c r="E25" s="16" t="s">
        <v>57</v>
      </c>
      <c r="F25" s="21">
        <v>52</v>
      </c>
      <c r="G25" s="15">
        <v>751</v>
      </c>
      <c r="H25" s="15">
        <v>2</v>
      </c>
      <c r="I25" s="15" t="s">
        <v>107</v>
      </c>
      <c r="J25" s="15"/>
      <c r="K25" s="15"/>
      <c r="L25" s="29"/>
      <c r="M25" s="34">
        <f>L25*126</f>
        <v>0</v>
      </c>
      <c r="N25" s="29"/>
      <c r="O25" s="48" t="s">
        <v>20</v>
      </c>
      <c r="P25" s="46"/>
    </row>
    <row r="26" spans="1:16" s="66" customFormat="1" ht="15" x14ac:dyDescent="0.25">
      <c r="A26" s="1"/>
      <c r="B26" s="14">
        <v>5</v>
      </c>
      <c r="C26" s="16" t="s">
        <v>757</v>
      </c>
      <c r="D26" s="16" t="s">
        <v>21</v>
      </c>
      <c r="E26" s="16" t="s">
        <v>57</v>
      </c>
      <c r="F26" s="21">
        <v>52</v>
      </c>
      <c r="G26" s="15">
        <v>751</v>
      </c>
      <c r="H26" s="15">
        <v>3</v>
      </c>
      <c r="I26" s="15" t="s">
        <v>107</v>
      </c>
      <c r="J26" s="15"/>
      <c r="K26" s="15"/>
      <c r="L26" s="29"/>
      <c r="M26" s="34">
        <f>L26*126</f>
        <v>0</v>
      </c>
      <c r="N26" s="29"/>
      <c r="O26" s="48" t="s">
        <v>20</v>
      </c>
      <c r="P26" s="46"/>
    </row>
    <row r="27" spans="1:16" s="74" customFormat="1" x14ac:dyDescent="0.25">
      <c r="A27" s="77"/>
      <c r="B27" s="284"/>
      <c r="C27" s="285"/>
      <c r="D27" s="285"/>
      <c r="E27" s="285"/>
      <c r="F27" s="285"/>
      <c r="G27" s="284"/>
      <c r="H27" s="284"/>
      <c r="I27" s="284"/>
      <c r="J27" s="284"/>
      <c r="K27" s="284"/>
      <c r="L27" s="420"/>
      <c r="M27" s="420"/>
      <c r="N27" s="420"/>
      <c r="O27" s="284"/>
      <c r="P27" s="75"/>
    </row>
    <row r="28" spans="1:16" s="66" customFormat="1" ht="15" x14ac:dyDescent="0.25">
      <c r="A28" s="1"/>
      <c r="B28" s="471" t="s">
        <v>42</v>
      </c>
      <c r="C28" s="472"/>
      <c r="D28" s="472"/>
      <c r="E28" s="472"/>
      <c r="F28" s="472"/>
      <c r="G28" s="472"/>
      <c r="H28" s="472"/>
      <c r="I28" s="472"/>
      <c r="J28" s="473"/>
      <c r="K28" s="162" t="s">
        <v>43</v>
      </c>
      <c r="L28" s="5">
        <f>SUM(L22:L26)</f>
        <v>1532.85</v>
      </c>
      <c r="M28" s="5">
        <f>SUM(M22:M26)</f>
        <v>193139.10000000003</v>
      </c>
      <c r="N28" s="5"/>
      <c r="O28" s="413">
        <f>SUM(M28+N28)</f>
        <v>193139.10000000003</v>
      </c>
      <c r="P28" s="46"/>
    </row>
    <row r="29" spans="1:16" s="74" customFormat="1" x14ac:dyDescent="0.25">
      <c r="A29" s="77"/>
      <c r="B29" s="284"/>
      <c r="C29" s="285"/>
      <c r="D29" s="285"/>
      <c r="E29" s="285"/>
      <c r="F29" s="285"/>
      <c r="G29" s="284"/>
      <c r="H29" s="284"/>
      <c r="I29" s="284"/>
      <c r="J29" s="284"/>
      <c r="K29" s="284"/>
      <c r="L29" s="284"/>
      <c r="M29" s="284"/>
      <c r="N29" s="284"/>
      <c r="O29" s="284"/>
      <c r="P29" s="75"/>
    </row>
    <row r="30" spans="1:16" s="161" customFormat="1" ht="25.5" customHeight="1" x14ac:dyDescent="0.25">
      <c r="A30" s="139"/>
      <c r="B30" s="11">
        <v>4</v>
      </c>
      <c r="C30" s="483" t="s">
        <v>276</v>
      </c>
      <c r="D30" s="483"/>
      <c r="E30" s="464" t="s">
        <v>191</v>
      </c>
      <c r="F30" s="465"/>
      <c r="G30" s="465"/>
      <c r="H30" s="465"/>
      <c r="I30" s="465"/>
      <c r="J30" s="465"/>
      <c r="K30" s="465"/>
      <c r="L30" s="465"/>
      <c r="M30" s="465"/>
      <c r="N30" s="465"/>
      <c r="O30" s="466"/>
      <c r="P30" s="147"/>
    </row>
    <row r="31" spans="1:16" s="74" customFormat="1" x14ac:dyDescent="0.25">
      <c r="A31" s="77"/>
      <c r="B31" s="284"/>
      <c r="C31" s="285"/>
      <c r="D31" s="285"/>
      <c r="E31" s="285"/>
      <c r="F31" s="285"/>
      <c r="G31" s="284"/>
      <c r="H31" s="284"/>
      <c r="I31" s="284"/>
      <c r="J31" s="284"/>
      <c r="K31" s="284"/>
      <c r="L31" s="284"/>
      <c r="M31" s="284"/>
      <c r="N31" s="284"/>
      <c r="O31" s="284"/>
      <c r="P31" s="75"/>
    </row>
    <row r="32" spans="1:16" s="66" customFormat="1" ht="15" x14ac:dyDescent="0.25">
      <c r="A32" s="1"/>
      <c r="B32" s="14">
        <v>1</v>
      </c>
      <c r="C32" s="16" t="s">
        <v>839</v>
      </c>
      <c r="D32" s="16" t="s">
        <v>18</v>
      </c>
      <c r="E32" s="16" t="s">
        <v>57</v>
      </c>
      <c r="F32" s="15">
        <v>6</v>
      </c>
      <c r="G32" s="21">
        <v>321</v>
      </c>
      <c r="H32" s="15">
        <v>1</v>
      </c>
      <c r="I32" s="15" t="s">
        <v>26</v>
      </c>
      <c r="J32" s="15">
        <v>2</v>
      </c>
      <c r="K32" s="15" t="s">
        <v>278</v>
      </c>
      <c r="L32" s="29">
        <v>29.7</v>
      </c>
      <c r="M32" s="34">
        <f>L32*126</f>
        <v>3742.2</v>
      </c>
      <c r="N32" s="29"/>
      <c r="O32" s="48" t="s">
        <v>20</v>
      </c>
      <c r="P32" s="46"/>
    </row>
    <row r="33" spans="1:16" s="66" customFormat="1" ht="15" x14ac:dyDescent="0.25">
      <c r="A33" s="1"/>
      <c r="B33" s="14">
        <v>2</v>
      </c>
      <c r="C33" s="16" t="s">
        <v>759</v>
      </c>
      <c r="D33" s="16" t="s">
        <v>18</v>
      </c>
      <c r="E33" s="16" t="s">
        <v>57</v>
      </c>
      <c r="F33" s="15">
        <v>21</v>
      </c>
      <c r="G33" s="21">
        <v>288</v>
      </c>
      <c r="H33" s="15">
        <v>1</v>
      </c>
      <c r="I33" s="15" t="s">
        <v>26</v>
      </c>
      <c r="J33" s="15">
        <v>2</v>
      </c>
      <c r="K33" s="15" t="s">
        <v>277</v>
      </c>
      <c r="L33" s="29">
        <v>23.76</v>
      </c>
      <c r="M33" s="34">
        <f>L33*126</f>
        <v>2993.76</v>
      </c>
      <c r="N33" s="29"/>
      <c r="O33" s="48" t="s">
        <v>20</v>
      </c>
      <c r="P33" s="46"/>
    </row>
    <row r="34" spans="1:16" s="66" customFormat="1" ht="15" x14ac:dyDescent="0.25">
      <c r="A34" s="1"/>
      <c r="B34" s="14">
        <v>3</v>
      </c>
      <c r="C34" s="16" t="s">
        <v>759</v>
      </c>
      <c r="D34" s="16" t="s">
        <v>18</v>
      </c>
      <c r="E34" s="16" t="s">
        <v>57</v>
      </c>
      <c r="F34" s="15">
        <v>21</v>
      </c>
      <c r="G34" s="21">
        <v>288</v>
      </c>
      <c r="H34" s="15">
        <v>2</v>
      </c>
      <c r="I34" s="15" t="s">
        <v>26</v>
      </c>
      <c r="J34" s="15">
        <v>2</v>
      </c>
      <c r="K34" s="15" t="s">
        <v>278</v>
      </c>
      <c r="L34" s="29">
        <v>29.7</v>
      </c>
      <c r="M34" s="34">
        <f>L34*126</f>
        <v>3742.2</v>
      </c>
      <c r="N34" s="29"/>
      <c r="O34" s="48" t="s">
        <v>20</v>
      </c>
      <c r="P34" s="46"/>
    </row>
    <row r="35" spans="1:16" s="66" customFormat="1" ht="15" x14ac:dyDescent="0.25">
      <c r="A35" s="1"/>
      <c r="B35" s="14">
        <v>4</v>
      </c>
      <c r="C35" s="16" t="s">
        <v>759</v>
      </c>
      <c r="D35" s="16" t="s">
        <v>18</v>
      </c>
      <c r="E35" s="16" t="s">
        <v>57</v>
      </c>
      <c r="F35" s="15">
        <v>21</v>
      </c>
      <c r="G35" s="21">
        <v>289</v>
      </c>
      <c r="H35" s="15">
        <v>1</v>
      </c>
      <c r="I35" s="15" t="s">
        <v>26</v>
      </c>
      <c r="J35" s="15">
        <v>2</v>
      </c>
      <c r="K35" s="15" t="s">
        <v>279</v>
      </c>
      <c r="L35" s="29">
        <v>77.209999999999994</v>
      </c>
      <c r="M35" s="34">
        <f>L35*126</f>
        <v>9728.4599999999991</v>
      </c>
      <c r="N35" s="29"/>
      <c r="O35" s="48" t="s">
        <v>20</v>
      </c>
      <c r="P35" s="46"/>
    </row>
    <row r="36" spans="1:16" s="66" customFormat="1" ht="15" x14ac:dyDescent="0.25">
      <c r="A36" s="1"/>
      <c r="B36" s="14">
        <v>5</v>
      </c>
      <c r="C36" s="16" t="s">
        <v>759</v>
      </c>
      <c r="D36" s="16" t="s">
        <v>18</v>
      </c>
      <c r="E36" s="16" t="s">
        <v>57</v>
      </c>
      <c r="F36" s="15">
        <v>21</v>
      </c>
      <c r="G36" s="21">
        <v>289</v>
      </c>
      <c r="H36" s="15">
        <v>2</v>
      </c>
      <c r="I36" s="15" t="s">
        <v>26</v>
      </c>
      <c r="J36" s="15">
        <v>2</v>
      </c>
      <c r="K36" s="15" t="s">
        <v>280</v>
      </c>
      <c r="L36" s="29">
        <v>95.03</v>
      </c>
      <c r="M36" s="34">
        <f>L36*126</f>
        <v>11973.78</v>
      </c>
      <c r="N36" s="29"/>
      <c r="O36" s="48" t="s">
        <v>20</v>
      </c>
      <c r="P36" s="46"/>
    </row>
    <row r="37" spans="1:16" s="66" customFormat="1" ht="15" x14ac:dyDescent="0.25">
      <c r="A37" s="1"/>
      <c r="B37" s="249"/>
      <c r="C37" s="250"/>
      <c r="D37" s="250"/>
      <c r="E37" s="250"/>
      <c r="F37" s="250"/>
      <c r="G37" s="249"/>
      <c r="H37" s="249"/>
      <c r="I37" s="249"/>
      <c r="J37" s="249"/>
      <c r="K37" s="249"/>
      <c r="L37" s="418"/>
      <c r="M37" s="418"/>
      <c r="N37" s="418"/>
      <c r="O37" s="249"/>
      <c r="P37" s="46"/>
    </row>
    <row r="38" spans="1:16" s="66" customFormat="1" ht="15" x14ac:dyDescent="0.25">
      <c r="A38" s="1"/>
      <c r="B38" s="471" t="s">
        <v>42</v>
      </c>
      <c r="C38" s="472"/>
      <c r="D38" s="472"/>
      <c r="E38" s="472"/>
      <c r="F38" s="472"/>
      <c r="G38" s="472"/>
      <c r="H38" s="472"/>
      <c r="I38" s="472"/>
      <c r="J38" s="473"/>
      <c r="K38" s="3" t="s">
        <v>43</v>
      </c>
      <c r="L38" s="5">
        <f>SUM(L32:L36)</f>
        <v>255.4</v>
      </c>
      <c r="M38" s="5">
        <f>SUM(M32:M37)</f>
        <v>32180.400000000001</v>
      </c>
      <c r="N38" s="5"/>
      <c r="O38" s="413">
        <f>SUM(M38)</f>
        <v>32180.400000000001</v>
      </c>
      <c r="P38" s="46"/>
    </row>
    <row r="39" spans="1:16" s="74" customFormat="1" ht="15" customHeight="1" x14ac:dyDescent="0.25">
      <c r="A39" s="504"/>
      <c r="B39" s="505"/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6"/>
      <c r="P39" s="75"/>
    </row>
    <row r="40" spans="1:16" s="161" customFormat="1" ht="25.5" customHeight="1" x14ac:dyDescent="0.25">
      <c r="A40" s="139"/>
      <c r="B40" s="11">
        <v>5</v>
      </c>
      <c r="C40" s="483" t="s">
        <v>281</v>
      </c>
      <c r="D40" s="483"/>
      <c r="E40" s="464" t="s">
        <v>191</v>
      </c>
      <c r="F40" s="465"/>
      <c r="G40" s="465"/>
      <c r="H40" s="465"/>
      <c r="I40" s="465"/>
      <c r="J40" s="465"/>
      <c r="K40" s="465"/>
      <c r="L40" s="465"/>
      <c r="M40" s="465"/>
      <c r="N40" s="465"/>
      <c r="O40" s="466"/>
      <c r="P40" s="147"/>
    </row>
    <row r="41" spans="1:16" s="74" customFormat="1" x14ac:dyDescent="0.25">
      <c r="A41" s="77"/>
      <c r="B41" s="284"/>
      <c r="C41" s="285"/>
      <c r="D41" s="285"/>
      <c r="E41" s="285"/>
      <c r="F41" s="285"/>
      <c r="G41" s="284"/>
      <c r="H41" s="284"/>
      <c r="I41" s="284"/>
      <c r="J41" s="284"/>
      <c r="K41" s="284"/>
      <c r="L41" s="284"/>
      <c r="M41" s="284"/>
      <c r="N41" s="284"/>
      <c r="O41" s="284"/>
      <c r="P41" s="75"/>
    </row>
    <row r="42" spans="1:16" s="66" customFormat="1" ht="15" x14ac:dyDescent="0.25">
      <c r="A42" s="1"/>
      <c r="B42" s="78">
        <v>1</v>
      </c>
      <c r="C42" s="16" t="s">
        <v>760</v>
      </c>
      <c r="D42" s="16" t="s">
        <v>21</v>
      </c>
      <c r="E42" s="16" t="s">
        <v>57</v>
      </c>
      <c r="F42" s="21">
        <v>1</v>
      </c>
      <c r="G42" s="21">
        <v>9</v>
      </c>
      <c r="H42" s="21"/>
      <c r="I42" s="79" t="s">
        <v>101</v>
      </c>
      <c r="J42" s="79"/>
      <c r="K42" s="79"/>
      <c r="L42" s="29">
        <v>222.23</v>
      </c>
      <c r="M42" s="29"/>
      <c r="N42" s="29">
        <f>L42*63</f>
        <v>14000.49</v>
      </c>
      <c r="O42" s="80" t="s">
        <v>284</v>
      </c>
      <c r="P42" s="46"/>
    </row>
    <row r="43" spans="1:16" s="66" customFormat="1" ht="15" x14ac:dyDescent="0.25">
      <c r="A43" s="1"/>
      <c r="B43" s="78">
        <v>2</v>
      </c>
      <c r="C43" s="16" t="s">
        <v>760</v>
      </c>
      <c r="D43" s="16" t="s">
        <v>21</v>
      </c>
      <c r="E43" s="16" t="s">
        <v>57</v>
      </c>
      <c r="F43" s="21">
        <v>1</v>
      </c>
      <c r="G43" s="21">
        <v>14</v>
      </c>
      <c r="H43" s="21">
        <v>1</v>
      </c>
      <c r="I43" s="79" t="s">
        <v>282</v>
      </c>
      <c r="J43" s="79">
        <v>1</v>
      </c>
      <c r="K43" s="79" t="s">
        <v>283</v>
      </c>
      <c r="L43" s="29">
        <v>24.27</v>
      </c>
      <c r="M43" s="29">
        <f t="shared" ref="M43:M51" si="0">L43*126</f>
        <v>3058.02</v>
      </c>
      <c r="N43" s="29"/>
      <c r="O43" s="80" t="s">
        <v>284</v>
      </c>
      <c r="P43" s="46"/>
    </row>
    <row r="44" spans="1:16" s="66" customFormat="1" ht="15" x14ac:dyDescent="0.25">
      <c r="A44" s="1"/>
      <c r="B44" s="78">
        <v>3</v>
      </c>
      <c r="C44" s="16" t="s">
        <v>760</v>
      </c>
      <c r="D44" s="16" t="s">
        <v>21</v>
      </c>
      <c r="E44" s="16" t="s">
        <v>57</v>
      </c>
      <c r="F44" s="21">
        <v>1</v>
      </c>
      <c r="G44" s="21">
        <v>14</v>
      </c>
      <c r="H44" s="21">
        <v>2</v>
      </c>
      <c r="I44" s="79" t="s">
        <v>282</v>
      </c>
      <c r="J44" s="79">
        <v>1</v>
      </c>
      <c r="K44" s="79" t="s">
        <v>283</v>
      </c>
      <c r="L44" s="29">
        <v>24.27</v>
      </c>
      <c r="M44" s="29">
        <f t="shared" si="0"/>
        <v>3058.02</v>
      </c>
      <c r="N44" s="29"/>
      <c r="O44" s="80" t="s">
        <v>284</v>
      </c>
      <c r="P44" s="46"/>
    </row>
    <row r="45" spans="1:16" s="66" customFormat="1" ht="15" x14ac:dyDescent="0.25">
      <c r="A45" s="1"/>
      <c r="B45" s="78">
        <v>4</v>
      </c>
      <c r="C45" s="16" t="s">
        <v>760</v>
      </c>
      <c r="D45" s="16" t="s">
        <v>21</v>
      </c>
      <c r="E45" s="16" t="s">
        <v>57</v>
      </c>
      <c r="F45" s="21">
        <v>1</v>
      </c>
      <c r="G45" s="21">
        <v>14</v>
      </c>
      <c r="H45" s="21">
        <v>3</v>
      </c>
      <c r="I45" s="79" t="s">
        <v>282</v>
      </c>
      <c r="J45" s="79">
        <v>1</v>
      </c>
      <c r="K45" s="79" t="s">
        <v>283</v>
      </c>
      <c r="L45" s="29">
        <v>24.27</v>
      </c>
      <c r="M45" s="29">
        <f t="shared" si="0"/>
        <v>3058.02</v>
      </c>
      <c r="N45" s="29"/>
      <c r="O45" s="80" t="s">
        <v>284</v>
      </c>
      <c r="P45" s="46"/>
    </row>
    <row r="46" spans="1:16" s="66" customFormat="1" ht="15" x14ac:dyDescent="0.25">
      <c r="A46" s="1"/>
      <c r="B46" s="78">
        <v>5</v>
      </c>
      <c r="C46" s="16" t="s">
        <v>760</v>
      </c>
      <c r="D46" s="16" t="s">
        <v>21</v>
      </c>
      <c r="E46" s="16" t="s">
        <v>57</v>
      </c>
      <c r="F46" s="21">
        <v>1</v>
      </c>
      <c r="G46" s="21">
        <v>14</v>
      </c>
      <c r="H46" s="21">
        <v>4</v>
      </c>
      <c r="I46" s="79" t="s">
        <v>282</v>
      </c>
      <c r="J46" s="79">
        <v>1</v>
      </c>
      <c r="K46" s="79" t="s">
        <v>283</v>
      </c>
      <c r="L46" s="29">
        <v>24.27</v>
      </c>
      <c r="M46" s="29">
        <f t="shared" si="0"/>
        <v>3058.02</v>
      </c>
      <c r="N46" s="29"/>
      <c r="O46" s="80" t="s">
        <v>284</v>
      </c>
      <c r="P46" s="46"/>
    </row>
    <row r="47" spans="1:16" s="66" customFormat="1" ht="15" x14ac:dyDescent="0.25">
      <c r="A47" s="1"/>
      <c r="B47" s="78">
        <v>6</v>
      </c>
      <c r="C47" s="16" t="s">
        <v>760</v>
      </c>
      <c r="D47" s="16" t="s">
        <v>21</v>
      </c>
      <c r="E47" s="16" t="s">
        <v>57</v>
      </c>
      <c r="F47" s="21">
        <v>1</v>
      </c>
      <c r="G47" s="21">
        <v>14</v>
      </c>
      <c r="H47" s="21">
        <v>5</v>
      </c>
      <c r="I47" s="79" t="s">
        <v>282</v>
      </c>
      <c r="J47" s="79">
        <v>1</v>
      </c>
      <c r="K47" s="79" t="s">
        <v>283</v>
      </c>
      <c r="L47" s="29">
        <v>24.27</v>
      </c>
      <c r="M47" s="29">
        <f t="shared" si="0"/>
        <v>3058.02</v>
      </c>
      <c r="N47" s="29"/>
      <c r="O47" s="80" t="s">
        <v>284</v>
      </c>
      <c r="P47" s="46"/>
    </row>
    <row r="48" spans="1:16" s="66" customFormat="1" ht="15" x14ac:dyDescent="0.25">
      <c r="A48" s="1"/>
      <c r="B48" s="78">
        <v>7</v>
      </c>
      <c r="C48" s="16" t="s">
        <v>760</v>
      </c>
      <c r="D48" s="16" t="s">
        <v>21</v>
      </c>
      <c r="E48" s="16" t="s">
        <v>57</v>
      </c>
      <c r="F48" s="21">
        <v>1</v>
      </c>
      <c r="G48" s="21">
        <v>14</v>
      </c>
      <c r="H48" s="21">
        <v>6</v>
      </c>
      <c r="I48" s="79" t="s">
        <v>282</v>
      </c>
      <c r="J48" s="79">
        <v>1</v>
      </c>
      <c r="K48" s="79" t="s">
        <v>283</v>
      </c>
      <c r="L48" s="29">
        <v>24.27</v>
      </c>
      <c r="M48" s="29">
        <f t="shared" si="0"/>
        <v>3058.02</v>
      </c>
      <c r="N48" s="29"/>
      <c r="O48" s="80" t="s">
        <v>284</v>
      </c>
      <c r="P48" s="46"/>
    </row>
    <row r="49" spans="1:16" s="66" customFormat="1" ht="15" x14ac:dyDescent="0.25">
      <c r="A49" s="1"/>
      <c r="B49" s="78">
        <v>8</v>
      </c>
      <c r="C49" s="16" t="s">
        <v>760</v>
      </c>
      <c r="D49" s="16" t="s">
        <v>21</v>
      </c>
      <c r="E49" s="16" t="s">
        <v>57</v>
      </c>
      <c r="F49" s="21">
        <v>1</v>
      </c>
      <c r="G49" s="21">
        <v>14</v>
      </c>
      <c r="H49" s="21">
        <v>7</v>
      </c>
      <c r="I49" s="79" t="s">
        <v>282</v>
      </c>
      <c r="J49" s="79">
        <v>1</v>
      </c>
      <c r="K49" s="79" t="s">
        <v>283</v>
      </c>
      <c r="L49" s="29">
        <v>24.27</v>
      </c>
      <c r="M49" s="29">
        <f t="shared" si="0"/>
        <v>3058.02</v>
      </c>
      <c r="N49" s="29"/>
      <c r="O49" s="80" t="s">
        <v>284</v>
      </c>
      <c r="P49" s="46"/>
    </row>
    <row r="50" spans="1:16" s="66" customFormat="1" ht="15" x14ac:dyDescent="0.25">
      <c r="A50" s="1"/>
      <c r="B50" s="78">
        <v>9</v>
      </c>
      <c r="C50" s="16" t="s">
        <v>760</v>
      </c>
      <c r="D50" s="16" t="s">
        <v>21</v>
      </c>
      <c r="E50" s="16" t="s">
        <v>57</v>
      </c>
      <c r="F50" s="21">
        <v>1</v>
      </c>
      <c r="G50" s="21">
        <v>14</v>
      </c>
      <c r="H50" s="21">
        <v>8</v>
      </c>
      <c r="I50" s="79" t="s">
        <v>282</v>
      </c>
      <c r="J50" s="79">
        <v>1</v>
      </c>
      <c r="K50" s="79" t="s">
        <v>283</v>
      </c>
      <c r="L50" s="29">
        <v>24.27</v>
      </c>
      <c r="M50" s="29">
        <f t="shared" si="0"/>
        <v>3058.02</v>
      </c>
      <c r="N50" s="29"/>
      <c r="O50" s="80" t="s">
        <v>284</v>
      </c>
      <c r="P50" s="46"/>
    </row>
    <row r="51" spans="1:16" s="66" customFormat="1" ht="15" x14ac:dyDescent="0.25">
      <c r="A51" s="1"/>
      <c r="B51" s="78">
        <v>10</v>
      </c>
      <c r="C51" s="16" t="s">
        <v>761</v>
      </c>
      <c r="D51" s="16" t="s">
        <v>21</v>
      </c>
      <c r="E51" s="16" t="s">
        <v>57</v>
      </c>
      <c r="F51" s="15">
        <v>3</v>
      </c>
      <c r="G51" s="21">
        <v>262</v>
      </c>
      <c r="H51" s="15"/>
      <c r="I51" s="79" t="s">
        <v>73</v>
      </c>
      <c r="J51" s="79"/>
      <c r="K51" s="79"/>
      <c r="L51" s="29"/>
      <c r="M51" s="29">
        <f t="shared" si="0"/>
        <v>0</v>
      </c>
      <c r="N51" s="29"/>
      <c r="O51" s="80" t="s">
        <v>284</v>
      </c>
      <c r="P51" s="46"/>
    </row>
    <row r="52" spans="1:16" s="66" customFormat="1" ht="15" x14ac:dyDescent="0.25">
      <c r="A52" s="1"/>
      <c r="B52" s="249"/>
      <c r="C52" s="250"/>
      <c r="D52" s="250"/>
      <c r="E52" s="250"/>
      <c r="F52" s="250"/>
      <c r="G52" s="249"/>
      <c r="H52" s="249"/>
      <c r="I52" s="249"/>
      <c r="J52" s="249"/>
      <c r="K52" s="249"/>
      <c r="L52" s="418"/>
      <c r="M52" s="418"/>
      <c r="N52" s="418"/>
      <c r="O52" s="249"/>
      <c r="P52" s="46"/>
    </row>
    <row r="53" spans="1:16" s="66" customFormat="1" ht="15" x14ac:dyDescent="0.25">
      <c r="A53" s="1"/>
      <c r="B53" s="471" t="s">
        <v>42</v>
      </c>
      <c r="C53" s="472"/>
      <c r="D53" s="472"/>
      <c r="E53" s="472"/>
      <c r="F53" s="472"/>
      <c r="G53" s="472"/>
      <c r="H53" s="472"/>
      <c r="I53" s="472"/>
      <c r="J53" s="473"/>
      <c r="K53" s="3" t="s">
        <v>43</v>
      </c>
      <c r="L53" s="5">
        <f>SUM(L42:L51)</f>
        <v>416.38999999999987</v>
      </c>
      <c r="M53" s="5">
        <f>SUM(M42:M51)</f>
        <v>24464.16</v>
      </c>
      <c r="N53" s="5">
        <f>SUM(N42:N51)</f>
        <v>14000.49</v>
      </c>
      <c r="O53" s="424">
        <f>SUM(M53+N53)</f>
        <v>38464.65</v>
      </c>
      <c r="P53" s="46"/>
    </row>
    <row r="54" spans="1:16" s="74" customFormat="1" x14ac:dyDescent="0.25">
      <c r="A54" s="77"/>
      <c r="B54" s="284"/>
      <c r="C54" s="285"/>
      <c r="D54" s="285"/>
      <c r="E54" s="285"/>
      <c r="F54" s="285"/>
      <c r="G54" s="284"/>
      <c r="H54" s="284"/>
      <c r="I54" s="284"/>
      <c r="J54" s="284"/>
      <c r="K54" s="284"/>
      <c r="L54" s="284"/>
      <c r="M54" s="284"/>
      <c r="N54" s="284"/>
      <c r="O54" s="284"/>
      <c r="P54" s="75"/>
    </row>
    <row r="55" spans="1:16" s="161" customFormat="1" ht="25.5" customHeight="1" x14ac:dyDescent="0.25">
      <c r="A55" s="139"/>
      <c r="B55" s="11">
        <v>6</v>
      </c>
      <c r="C55" s="483" t="s">
        <v>285</v>
      </c>
      <c r="D55" s="483"/>
      <c r="E55" s="464" t="s">
        <v>191</v>
      </c>
      <c r="F55" s="465"/>
      <c r="G55" s="465"/>
      <c r="H55" s="465"/>
      <c r="I55" s="465"/>
      <c r="J55" s="465"/>
      <c r="K55" s="465"/>
      <c r="L55" s="465"/>
      <c r="M55" s="465"/>
      <c r="N55" s="465"/>
      <c r="O55" s="466"/>
      <c r="P55" s="147"/>
    </row>
    <row r="56" spans="1:16" s="74" customFormat="1" x14ac:dyDescent="0.25">
      <c r="A56" s="77"/>
      <c r="B56" s="284"/>
      <c r="C56" s="285"/>
      <c r="D56" s="285"/>
      <c r="E56" s="285"/>
      <c r="F56" s="285"/>
      <c r="G56" s="284"/>
      <c r="H56" s="284"/>
      <c r="I56" s="284"/>
      <c r="J56" s="284"/>
      <c r="K56" s="284"/>
      <c r="L56" s="284"/>
      <c r="M56" s="284"/>
      <c r="N56" s="284"/>
      <c r="O56" s="284"/>
      <c r="P56" s="75"/>
    </row>
    <row r="57" spans="1:16" s="66" customFormat="1" ht="30" x14ac:dyDescent="0.25">
      <c r="A57" s="1"/>
      <c r="B57" s="14">
        <v>1</v>
      </c>
      <c r="C57" s="16" t="s">
        <v>840</v>
      </c>
      <c r="D57" s="16" t="s">
        <v>21</v>
      </c>
      <c r="E57" s="15" t="s">
        <v>286</v>
      </c>
      <c r="F57" s="16">
        <v>2</v>
      </c>
      <c r="G57" s="25">
        <v>184</v>
      </c>
      <c r="H57" s="16">
        <v>3</v>
      </c>
      <c r="I57" s="16" t="s">
        <v>174</v>
      </c>
      <c r="J57" s="16">
        <v>2</v>
      </c>
      <c r="K57" s="163" t="s">
        <v>128</v>
      </c>
      <c r="L57" s="20">
        <v>131.94999999999999</v>
      </c>
      <c r="M57" s="20">
        <f t="shared" ref="M57:M63" si="1">L57*126</f>
        <v>16625.699999999997</v>
      </c>
      <c r="N57" s="20"/>
      <c r="O57" s="3" t="s">
        <v>20</v>
      </c>
      <c r="P57" s="46"/>
    </row>
    <row r="58" spans="1:16" s="66" customFormat="1" ht="15" x14ac:dyDescent="0.25">
      <c r="A58" s="1"/>
      <c r="B58" s="14">
        <v>2</v>
      </c>
      <c r="C58" s="16" t="s">
        <v>287</v>
      </c>
      <c r="D58" s="16" t="s">
        <v>21</v>
      </c>
      <c r="E58" s="16" t="s">
        <v>57</v>
      </c>
      <c r="F58" s="16">
        <v>4</v>
      </c>
      <c r="G58" s="25">
        <v>456</v>
      </c>
      <c r="H58" s="16">
        <v>1</v>
      </c>
      <c r="I58" s="16" t="s">
        <v>87</v>
      </c>
      <c r="J58" s="16" t="s">
        <v>30</v>
      </c>
      <c r="K58" s="16" t="s">
        <v>232</v>
      </c>
      <c r="L58" s="20">
        <v>11.62</v>
      </c>
      <c r="M58" s="20">
        <f t="shared" si="1"/>
        <v>1464.12</v>
      </c>
      <c r="N58" s="20"/>
      <c r="O58" s="3" t="s">
        <v>20</v>
      </c>
      <c r="P58" s="46"/>
    </row>
    <row r="59" spans="1:16" s="66" customFormat="1" ht="15" x14ac:dyDescent="0.25">
      <c r="A59" s="1"/>
      <c r="B59" s="14">
        <v>3</v>
      </c>
      <c r="C59" s="16" t="s">
        <v>287</v>
      </c>
      <c r="D59" s="16" t="s">
        <v>21</v>
      </c>
      <c r="E59" s="16" t="s">
        <v>57</v>
      </c>
      <c r="F59" s="16">
        <v>4</v>
      </c>
      <c r="G59" s="25">
        <v>456</v>
      </c>
      <c r="H59" s="16">
        <v>2</v>
      </c>
      <c r="I59" s="16" t="s">
        <v>26</v>
      </c>
      <c r="J59" s="16">
        <v>3</v>
      </c>
      <c r="K59" s="16" t="s">
        <v>289</v>
      </c>
      <c r="L59" s="20">
        <v>68.95</v>
      </c>
      <c r="M59" s="20">
        <f t="shared" si="1"/>
        <v>8687.7000000000007</v>
      </c>
      <c r="N59" s="20"/>
      <c r="O59" s="3" t="s">
        <v>20</v>
      </c>
      <c r="P59" s="46"/>
    </row>
    <row r="60" spans="1:16" s="66" customFormat="1" ht="15" x14ac:dyDescent="0.25">
      <c r="A60" s="1"/>
      <c r="B60" s="14">
        <v>4</v>
      </c>
      <c r="C60" s="16" t="s">
        <v>287</v>
      </c>
      <c r="D60" s="16" t="s">
        <v>21</v>
      </c>
      <c r="E60" s="16" t="s">
        <v>57</v>
      </c>
      <c r="F60" s="25">
        <v>4</v>
      </c>
      <c r="G60" s="25">
        <v>457</v>
      </c>
      <c r="H60" s="16">
        <v>1</v>
      </c>
      <c r="I60" s="16" t="s">
        <v>26</v>
      </c>
      <c r="J60" s="16">
        <v>3</v>
      </c>
      <c r="K60" s="16" t="s">
        <v>257</v>
      </c>
      <c r="L60" s="20">
        <v>137.88999999999999</v>
      </c>
      <c r="M60" s="20">
        <f t="shared" si="1"/>
        <v>17374.14</v>
      </c>
      <c r="N60" s="20"/>
      <c r="O60" s="3" t="s">
        <v>20</v>
      </c>
      <c r="P60" s="46"/>
    </row>
    <row r="61" spans="1:16" s="66" customFormat="1" ht="30" x14ac:dyDescent="0.25">
      <c r="A61" s="1"/>
      <c r="B61" s="14">
        <v>5</v>
      </c>
      <c r="C61" s="16" t="s">
        <v>290</v>
      </c>
      <c r="D61" s="16" t="s">
        <v>21</v>
      </c>
      <c r="E61" s="16" t="s">
        <v>57</v>
      </c>
      <c r="F61" s="25">
        <v>6</v>
      </c>
      <c r="G61" s="25">
        <v>505</v>
      </c>
      <c r="H61" s="16">
        <v>1</v>
      </c>
      <c r="I61" s="163" t="s">
        <v>24</v>
      </c>
      <c r="J61" s="16">
        <v>1</v>
      </c>
      <c r="K61" s="163" t="s">
        <v>128</v>
      </c>
      <c r="L61" s="20">
        <v>162.68</v>
      </c>
      <c r="M61" s="20">
        <f t="shared" si="1"/>
        <v>20497.68</v>
      </c>
      <c r="N61" s="20"/>
      <c r="O61" s="3" t="s">
        <v>20</v>
      </c>
      <c r="P61" s="46"/>
    </row>
    <row r="62" spans="1:16" s="66" customFormat="1" ht="30" x14ac:dyDescent="0.25">
      <c r="A62" s="1"/>
      <c r="B62" s="14">
        <v>6</v>
      </c>
      <c r="C62" s="16" t="s">
        <v>291</v>
      </c>
      <c r="D62" s="16" t="s">
        <v>21</v>
      </c>
      <c r="E62" s="16" t="s">
        <v>57</v>
      </c>
      <c r="F62" s="25">
        <v>6</v>
      </c>
      <c r="G62" s="25">
        <v>553</v>
      </c>
      <c r="H62" s="16">
        <v>1</v>
      </c>
      <c r="I62" s="163" t="s">
        <v>24</v>
      </c>
      <c r="J62" s="16">
        <v>2</v>
      </c>
      <c r="K62" s="163" t="s">
        <v>190</v>
      </c>
      <c r="L62" s="20">
        <v>298.25</v>
      </c>
      <c r="M62" s="20">
        <f t="shared" si="1"/>
        <v>37579.5</v>
      </c>
      <c r="N62" s="20"/>
      <c r="O62" s="3" t="s">
        <v>20</v>
      </c>
      <c r="P62" s="46"/>
    </row>
    <row r="63" spans="1:16" s="66" customFormat="1" ht="30" x14ac:dyDescent="0.25">
      <c r="A63" s="1"/>
      <c r="B63" s="14">
        <v>7</v>
      </c>
      <c r="C63" s="16" t="s">
        <v>292</v>
      </c>
      <c r="D63" s="16" t="s">
        <v>21</v>
      </c>
      <c r="E63" s="16" t="s">
        <v>57</v>
      </c>
      <c r="F63" s="16">
        <v>8</v>
      </c>
      <c r="G63" s="25">
        <v>709</v>
      </c>
      <c r="H63" s="16">
        <v>5</v>
      </c>
      <c r="I63" s="163" t="s">
        <v>24</v>
      </c>
      <c r="J63" s="16">
        <v>1</v>
      </c>
      <c r="K63" s="163" t="s">
        <v>196</v>
      </c>
      <c r="L63" s="20">
        <v>69.72</v>
      </c>
      <c r="M63" s="20">
        <f t="shared" si="1"/>
        <v>8784.7199999999993</v>
      </c>
      <c r="N63" s="20"/>
      <c r="O63" s="3" t="s">
        <v>20</v>
      </c>
      <c r="P63" s="46"/>
    </row>
    <row r="64" spans="1:16" s="66" customFormat="1" ht="30" x14ac:dyDescent="0.25">
      <c r="A64" s="1"/>
      <c r="B64" s="14">
        <v>8</v>
      </c>
      <c r="C64" s="16" t="s">
        <v>293</v>
      </c>
      <c r="D64" s="16" t="s">
        <v>21</v>
      </c>
      <c r="E64" s="16" t="s">
        <v>57</v>
      </c>
      <c r="F64" s="16">
        <v>8</v>
      </c>
      <c r="G64" s="25">
        <v>875</v>
      </c>
      <c r="H64" s="16">
        <v>1</v>
      </c>
      <c r="I64" s="16" t="s">
        <v>35</v>
      </c>
      <c r="J64" s="16">
        <v>3</v>
      </c>
      <c r="K64" s="16" t="s">
        <v>294</v>
      </c>
      <c r="L64" s="20">
        <v>1480.42</v>
      </c>
      <c r="M64" s="20">
        <f>L64*176.4</f>
        <v>261146.08800000002</v>
      </c>
      <c r="N64" s="20"/>
      <c r="O64" s="3" t="s">
        <v>47</v>
      </c>
      <c r="P64" s="46"/>
    </row>
    <row r="65" spans="1:16" s="66" customFormat="1" ht="30" x14ac:dyDescent="0.25">
      <c r="A65" s="1"/>
      <c r="B65" s="14">
        <v>9</v>
      </c>
      <c r="C65" s="16" t="s">
        <v>295</v>
      </c>
      <c r="D65" s="16" t="s">
        <v>21</v>
      </c>
      <c r="E65" s="16" t="s">
        <v>57</v>
      </c>
      <c r="F65" s="16">
        <v>8</v>
      </c>
      <c r="G65" s="25">
        <v>988</v>
      </c>
      <c r="H65" s="16">
        <v>1</v>
      </c>
      <c r="I65" s="163" t="s">
        <v>29</v>
      </c>
      <c r="J65" s="16">
        <v>2</v>
      </c>
      <c r="K65" s="163" t="s">
        <v>128</v>
      </c>
      <c r="L65" s="20">
        <v>262.10000000000002</v>
      </c>
      <c r="M65" s="20">
        <f>L65*126</f>
        <v>33024.600000000006</v>
      </c>
      <c r="N65" s="20"/>
      <c r="O65" s="3" t="s">
        <v>20</v>
      </c>
      <c r="P65" s="46"/>
    </row>
    <row r="66" spans="1:16" s="66" customFormat="1" ht="15" x14ac:dyDescent="0.25">
      <c r="A66" s="1"/>
      <c r="B66" s="14">
        <v>10</v>
      </c>
      <c r="C66" s="16" t="s">
        <v>295</v>
      </c>
      <c r="D66" s="16" t="s">
        <v>21</v>
      </c>
      <c r="E66" s="16" t="s">
        <v>57</v>
      </c>
      <c r="F66" s="16">
        <v>8</v>
      </c>
      <c r="G66" s="25">
        <v>988</v>
      </c>
      <c r="H66" s="16">
        <v>2</v>
      </c>
      <c r="I66" s="163" t="s">
        <v>29</v>
      </c>
      <c r="J66" s="16">
        <v>2</v>
      </c>
      <c r="K66" s="163" t="s">
        <v>188</v>
      </c>
      <c r="L66" s="20">
        <v>299.55</v>
      </c>
      <c r="M66" s="20">
        <f>L66*126</f>
        <v>37743.300000000003</v>
      </c>
      <c r="N66" s="20"/>
      <c r="O66" s="3" t="s">
        <v>20</v>
      </c>
      <c r="P66" s="46"/>
    </row>
    <row r="67" spans="1:16" s="66" customFormat="1" ht="15" x14ac:dyDescent="0.25">
      <c r="A67" s="1"/>
      <c r="B67" s="14">
        <v>11</v>
      </c>
      <c r="C67" s="16" t="s">
        <v>295</v>
      </c>
      <c r="D67" s="16" t="s">
        <v>21</v>
      </c>
      <c r="E67" s="16" t="s">
        <v>57</v>
      </c>
      <c r="F67" s="16">
        <v>8</v>
      </c>
      <c r="G67" s="25">
        <v>988</v>
      </c>
      <c r="H67" s="16">
        <v>3</v>
      </c>
      <c r="I67" s="163" t="s">
        <v>29</v>
      </c>
      <c r="J67" s="16">
        <v>2</v>
      </c>
      <c r="K67" s="163" t="s">
        <v>188</v>
      </c>
      <c r="L67" s="20">
        <v>299.55</v>
      </c>
      <c r="M67" s="20">
        <f>L67*126</f>
        <v>37743.300000000003</v>
      </c>
      <c r="N67" s="20"/>
      <c r="O67" s="3" t="s">
        <v>20</v>
      </c>
      <c r="P67" s="46"/>
    </row>
    <row r="68" spans="1:16" s="66" customFormat="1" ht="15.75" customHeight="1" x14ac:dyDescent="0.25">
      <c r="A68" s="1"/>
      <c r="B68" s="14">
        <v>12</v>
      </c>
      <c r="C68" s="16" t="s">
        <v>296</v>
      </c>
      <c r="D68" s="16" t="s">
        <v>21</v>
      </c>
      <c r="E68" s="15" t="s">
        <v>297</v>
      </c>
      <c r="F68" s="25">
        <v>11</v>
      </c>
      <c r="G68" s="25">
        <v>1250</v>
      </c>
      <c r="H68" s="16">
        <v>1</v>
      </c>
      <c r="I68" s="16" t="s">
        <v>35</v>
      </c>
      <c r="J68" s="16">
        <v>2</v>
      </c>
      <c r="K68" s="16" t="s">
        <v>298</v>
      </c>
      <c r="L68" s="20">
        <v>931.48</v>
      </c>
      <c r="M68" s="20">
        <f>L68*176.4</f>
        <v>164313.07200000001</v>
      </c>
      <c r="N68" s="20"/>
      <c r="O68" s="3" t="s">
        <v>20</v>
      </c>
      <c r="P68" s="46"/>
    </row>
    <row r="69" spans="1:16" s="66" customFormat="1" ht="15" x14ac:dyDescent="0.25">
      <c r="A69" s="1"/>
      <c r="B69" s="14">
        <v>13</v>
      </c>
      <c r="C69" s="16" t="s">
        <v>299</v>
      </c>
      <c r="D69" s="16" t="s">
        <v>21</v>
      </c>
      <c r="E69" s="16" t="s">
        <v>57</v>
      </c>
      <c r="F69" s="25">
        <v>11</v>
      </c>
      <c r="G69" s="25">
        <v>1315</v>
      </c>
      <c r="H69" s="16">
        <v>2</v>
      </c>
      <c r="I69" s="163" t="s">
        <v>24</v>
      </c>
      <c r="J69" s="16">
        <v>2</v>
      </c>
      <c r="K69" s="163" t="s">
        <v>188</v>
      </c>
      <c r="L69" s="20">
        <v>216.91</v>
      </c>
      <c r="M69" s="20">
        <f t="shared" ref="M69:M81" si="2">L69*126</f>
        <v>27330.66</v>
      </c>
      <c r="N69" s="20"/>
      <c r="O69" s="3" t="s">
        <v>20</v>
      </c>
      <c r="P69" s="46"/>
    </row>
    <row r="70" spans="1:16" s="66" customFormat="1" ht="15" x14ac:dyDescent="0.25">
      <c r="A70" s="1"/>
      <c r="B70" s="14">
        <v>14</v>
      </c>
      <c r="C70" s="16" t="s">
        <v>299</v>
      </c>
      <c r="D70" s="16" t="s">
        <v>21</v>
      </c>
      <c r="E70" s="15" t="s">
        <v>300</v>
      </c>
      <c r="F70" s="25">
        <v>11</v>
      </c>
      <c r="G70" s="25">
        <v>1315</v>
      </c>
      <c r="H70" s="16">
        <v>3</v>
      </c>
      <c r="I70" s="163" t="s">
        <v>24</v>
      </c>
      <c r="J70" s="16">
        <v>2</v>
      </c>
      <c r="K70" s="163" t="s">
        <v>102</v>
      </c>
      <c r="L70" s="20">
        <v>271.14</v>
      </c>
      <c r="M70" s="20">
        <f t="shared" si="2"/>
        <v>34163.64</v>
      </c>
      <c r="N70" s="20"/>
      <c r="O70" s="3" t="s">
        <v>20</v>
      </c>
      <c r="P70" s="46"/>
    </row>
    <row r="71" spans="1:16" s="66" customFormat="1" ht="15" x14ac:dyDescent="0.25">
      <c r="A71" s="1"/>
      <c r="B71" s="14">
        <v>15</v>
      </c>
      <c r="C71" s="16" t="s">
        <v>841</v>
      </c>
      <c r="D71" s="16" t="s">
        <v>21</v>
      </c>
      <c r="E71" s="16" t="s">
        <v>57</v>
      </c>
      <c r="F71" s="25">
        <v>11</v>
      </c>
      <c r="G71" s="25">
        <v>1415</v>
      </c>
      <c r="H71" s="16">
        <v>2</v>
      </c>
      <c r="I71" s="16" t="s">
        <v>26</v>
      </c>
      <c r="J71" s="16">
        <v>1</v>
      </c>
      <c r="K71" s="16" t="s">
        <v>302</v>
      </c>
      <c r="L71" s="20">
        <v>118.48</v>
      </c>
      <c r="M71" s="20">
        <f t="shared" si="2"/>
        <v>14928.480000000001</v>
      </c>
      <c r="N71" s="20"/>
      <c r="O71" s="3" t="s">
        <v>20</v>
      </c>
      <c r="P71" s="46"/>
    </row>
    <row r="72" spans="1:16" s="66" customFormat="1" ht="15" x14ac:dyDescent="0.25">
      <c r="A72" s="1"/>
      <c r="B72" s="14">
        <v>16</v>
      </c>
      <c r="C72" s="16" t="s">
        <v>301</v>
      </c>
      <c r="D72" s="16" t="s">
        <v>21</v>
      </c>
      <c r="E72" s="15" t="s">
        <v>288</v>
      </c>
      <c r="F72" s="25">
        <v>11</v>
      </c>
      <c r="G72" s="25">
        <v>1418</v>
      </c>
      <c r="H72" s="16">
        <v>5</v>
      </c>
      <c r="I72" s="16" t="s">
        <v>303</v>
      </c>
      <c r="J72" s="16">
        <v>2</v>
      </c>
      <c r="K72" s="16" t="s">
        <v>304</v>
      </c>
      <c r="L72" s="20">
        <v>374.43</v>
      </c>
      <c r="M72" s="20">
        <f t="shared" si="2"/>
        <v>47178.18</v>
      </c>
      <c r="N72" s="20"/>
      <c r="O72" s="3" t="s">
        <v>20</v>
      </c>
      <c r="P72" s="46"/>
    </row>
    <row r="73" spans="1:16" s="66" customFormat="1" ht="15" x14ac:dyDescent="0.25">
      <c r="A73" s="1"/>
      <c r="B73" s="14">
        <v>17</v>
      </c>
      <c r="C73" s="16" t="s">
        <v>301</v>
      </c>
      <c r="D73" s="16" t="s">
        <v>21</v>
      </c>
      <c r="E73" s="15" t="s">
        <v>297</v>
      </c>
      <c r="F73" s="25">
        <v>12</v>
      </c>
      <c r="G73" s="25">
        <v>630</v>
      </c>
      <c r="H73" s="16">
        <v>1</v>
      </c>
      <c r="I73" s="163" t="s">
        <v>24</v>
      </c>
      <c r="J73" s="16">
        <v>1</v>
      </c>
      <c r="K73" s="163" t="s">
        <v>31</v>
      </c>
      <c r="L73" s="20">
        <v>325.37</v>
      </c>
      <c r="M73" s="20">
        <f t="shared" si="2"/>
        <v>40996.620000000003</v>
      </c>
      <c r="N73" s="20"/>
      <c r="O73" s="3" t="s">
        <v>20</v>
      </c>
      <c r="P73" s="46"/>
    </row>
    <row r="74" spans="1:16" s="66" customFormat="1" ht="15" x14ac:dyDescent="0.25">
      <c r="A74" s="1"/>
      <c r="B74" s="14">
        <v>18</v>
      </c>
      <c r="C74" s="16" t="s">
        <v>305</v>
      </c>
      <c r="D74" s="16" t="s">
        <v>21</v>
      </c>
      <c r="E74" s="15" t="s">
        <v>288</v>
      </c>
      <c r="F74" s="16">
        <v>12</v>
      </c>
      <c r="G74" s="25">
        <v>802</v>
      </c>
      <c r="H74" s="16">
        <v>1</v>
      </c>
      <c r="I74" s="163" t="s">
        <v>24</v>
      </c>
      <c r="J74" s="16">
        <v>2</v>
      </c>
      <c r="K74" s="163" t="s">
        <v>306</v>
      </c>
      <c r="L74" s="20">
        <v>108.46</v>
      </c>
      <c r="M74" s="20">
        <f t="shared" si="2"/>
        <v>13665.96</v>
      </c>
      <c r="N74" s="20"/>
      <c r="O74" s="3" t="s">
        <v>20</v>
      </c>
      <c r="P74" s="46"/>
    </row>
    <row r="75" spans="1:16" s="66" customFormat="1" ht="30" x14ac:dyDescent="0.25">
      <c r="A75" s="1"/>
      <c r="B75" s="14">
        <v>19</v>
      </c>
      <c r="C75" s="16" t="s">
        <v>305</v>
      </c>
      <c r="D75" s="16" t="s">
        <v>21</v>
      </c>
      <c r="E75" s="15" t="s">
        <v>288</v>
      </c>
      <c r="F75" s="16">
        <v>12</v>
      </c>
      <c r="G75" s="25">
        <v>802</v>
      </c>
      <c r="H75" s="16">
        <v>2</v>
      </c>
      <c r="I75" s="163" t="s">
        <v>24</v>
      </c>
      <c r="J75" s="16">
        <v>2</v>
      </c>
      <c r="K75" s="163" t="s">
        <v>196</v>
      </c>
      <c r="L75" s="20">
        <v>81.34</v>
      </c>
      <c r="M75" s="20">
        <f t="shared" si="2"/>
        <v>10248.84</v>
      </c>
      <c r="N75" s="20"/>
      <c r="O75" s="3" t="s">
        <v>20</v>
      </c>
      <c r="P75" s="46"/>
    </row>
    <row r="76" spans="1:16" s="66" customFormat="1" ht="30" x14ac:dyDescent="0.25">
      <c r="A76" s="1"/>
      <c r="B76" s="14">
        <v>20</v>
      </c>
      <c r="C76" s="16" t="s">
        <v>305</v>
      </c>
      <c r="D76" s="16" t="s">
        <v>21</v>
      </c>
      <c r="E76" s="15" t="s">
        <v>288</v>
      </c>
      <c r="F76" s="16">
        <v>12</v>
      </c>
      <c r="G76" s="25">
        <v>802</v>
      </c>
      <c r="H76" s="16">
        <v>3</v>
      </c>
      <c r="I76" s="16" t="s">
        <v>26</v>
      </c>
      <c r="J76" s="16">
        <v>3</v>
      </c>
      <c r="K76" s="16" t="s">
        <v>307</v>
      </c>
      <c r="L76" s="20">
        <v>643.51</v>
      </c>
      <c r="M76" s="20">
        <f t="shared" si="2"/>
        <v>81082.259999999995</v>
      </c>
      <c r="N76" s="20"/>
      <c r="O76" s="3" t="s">
        <v>20</v>
      </c>
      <c r="P76" s="46"/>
    </row>
    <row r="77" spans="1:16" s="66" customFormat="1" ht="30" x14ac:dyDescent="0.25">
      <c r="A77" s="1"/>
      <c r="B77" s="14">
        <v>21</v>
      </c>
      <c r="C77" s="16" t="s">
        <v>305</v>
      </c>
      <c r="D77" s="16" t="s">
        <v>21</v>
      </c>
      <c r="E77" s="15" t="s">
        <v>288</v>
      </c>
      <c r="F77" s="16">
        <v>12</v>
      </c>
      <c r="G77" s="25">
        <v>802</v>
      </c>
      <c r="H77" s="16">
        <v>4</v>
      </c>
      <c r="I77" s="16" t="s">
        <v>26</v>
      </c>
      <c r="J77" s="16">
        <v>3</v>
      </c>
      <c r="K77" s="16" t="s">
        <v>308</v>
      </c>
      <c r="L77" s="20">
        <v>735.43</v>
      </c>
      <c r="M77" s="20">
        <f t="shared" si="2"/>
        <v>92664.18</v>
      </c>
      <c r="N77" s="20"/>
      <c r="O77" s="3" t="s">
        <v>20</v>
      </c>
      <c r="P77" s="46"/>
    </row>
    <row r="78" spans="1:16" s="66" customFormat="1" ht="30" x14ac:dyDescent="0.25">
      <c r="A78" s="1"/>
      <c r="B78" s="14">
        <v>22</v>
      </c>
      <c r="C78" s="16" t="s">
        <v>309</v>
      </c>
      <c r="D78" s="16" t="s">
        <v>21</v>
      </c>
      <c r="E78" s="15" t="s">
        <v>288</v>
      </c>
      <c r="F78" s="16">
        <v>12</v>
      </c>
      <c r="G78" s="25">
        <v>806</v>
      </c>
      <c r="H78" s="16">
        <v>1</v>
      </c>
      <c r="I78" s="163" t="s">
        <v>24</v>
      </c>
      <c r="J78" s="16">
        <v>2</v>
      </c>
      <c r="K78" s="163" t="s">
        <v>310</v>
      </c>
      <c r="L78" s="20">
        <v>406.71</v>
      </c>
      <c r="M78" s="20">
        <f t="shared" si="2"/>
        <v>51245.46</v>
      </c>
      <c r="N78" s="20"/>
      <c r="O78" s="3" t="s">
        <v>20</v>
      </c>
      <c r="P78" s="46"/>
    </row>
    <row r="79" spans="1:16" s="66" customFormat="1" ht="15" x14ac:dyDescent="0.25">
      <c r="A79" s="1"/>
      <c r="B79" s="14">
        <v>23</v>
      </c>
      <c r="C79" s="16" t="s">
        <v>311</v>
      </c>
      <c r="D79" s="16" t="s">
        <v>21</v>
      </c>
      <c r="E79" s="15" t="s">
        <v>288</v>
      </c>
      <c r="F79" s="16">
        <v>13</v>
      </c>
      <c r="G79" s="25">
        <v>231</v>
      </c>
      <c r="H79" s="16"/>
      <c r="I79" s="163"/>
      <c r="J79" s="16"/>
      <c r="K79" s="163"/>
      <c r="L79" s="20"/>
      <c r="M79" s="20">
        <f t="shared" si="2"/>
        <v>0</v>
      </c>
      <c r="N79" s="20"/>
      <c r="O79" s="3" t="s">
        <v>20</v>
      </c>
      <c r="P79" s="46"/>
    </row>
    <row r="80" spans="1:16" s="66" customFormat="1" ht="15" x14ac:dyDescent="0.25">
      <c r="A80" s="1"/>
      <c r="B80" s="14">
        <v>24</v>
      </c>
      <c r="C80" s="16" t="s">
        <v>312</v>
      </c>
      <c r="D80" s="16" t="s">
        <v>21</v>
      </c>
      <c r="E80" s="15" t="s">
        <v>288</v>
      </c>
      <c r="F80" s="16">
        <v>17</v>
      </c>
      <c r="G80" s="25">
        <v>2328</v>
      </c>
      <c r="H80" s="16">
        <v>2</v>
      </c>
      <c r="I80" s="163" t="s">
        <v>26</v>
      </c>
      <c r="J80" s="16">
        <v>2</v>
      </c>
      <c r="K80" s="16" t="s">
        <v>313</v>
      </c>
      <c r="L80" s="20">
        <v>160.51</v>
      </c>
      <c r="M80" s="20">
        <f t="shared" si="2"/>
        <v>20224.259999999998</v>
      </c>
      <c r="N80" s="20"/>
      <c r="O80" s="3" t="s">
        <v>20</v>
      </c>
      <c r="P80" s="46"/>
    </row>
    <row r="81" spans="1:16" s="66" customFormat="1" ht="30" x14ac:dyDescent="0.25">
      <c r="A81" s="1"/>
      <c r="B81" s="14">
        <v>25</v>
      </c>
      <c r="C81" s="16" t="s">
        <v>312</v>
      </c>
      <c r="D81" s="16" t="s">
        <v>21</v>
      </c>
      <c r="E81" s="15" t="s">
        <v>297</v>
      </c>
      <c r="F81" s="16">
        <v>17</v>
      </c>
      <c r="G81" s="25">
        <v>2328</v>
      </c>
      <c r="H81" s="16">
        <v>3</v>
      </c>
      <c r="I81" s="163" t="s">
        <v>24</v>
      </c>
      <c r="J81" s="16">
        <v>2</v>
      </c>
      <c r="K81" s="163" t="s">
        <v>128</v>
      </c>
      <c r="L81" s="20">
        <v>189.8</v>
      </c>
      <c r="M81" s="20">
        <f t="shared" si="2"/>
        <v>23914.800000000003</v>
      </c>
      <c r="N81" s="20"/>
      <c r="O81" s="3" t="s">
        <v>20</v>
      </c>
      <c r="P81" s="46"/>
    </row>
    <row r="82" spans="1:16" s="66" customFormat="1" ht="30" x14ac:dyDescent="0.25">
      <c r="A82" s="1"/>
      <c r="B82" s="14">
        <v>26</v>
      </c>
      <c r="C82" s="16" t="s">
        <v>314</v>
      </c>
      <c r="D82" s="16" t="s">
        <v>21</v>
      </c>
      <c r="E82" s="16" t="s">
        <v>315</v>
      </c>
      <c r="F82" s="25" t="s">
        <v>316</v>
      </c>
      <c r="G82" s="25" t="s">
        <v>317</v>
      </c>
      <c r="H82" s="16" t="s">
        <v>318</v>
      </c>
      <c r="I82" s="16" t="s">
        <v>319</v>
      </c>
      <c r="J82" s="16" t="s">
        <v>30</v>
      </c>
      <c r="K82" s="163" t="s">
        <v>125</v>
      </c>
      <c r="L82" s="20">
        <v>3109.07</v>
      </c>
      <c r="M82" s="20">
        <f>L82*63</f>
        <v>195871.41</v>
      </c>
      <c r="N82" s="20"/>
      <c r="O82" s="3" t="s">
        <v>20</v>
      </c>
      <c r="P82" s="46"/>
    </row>
    <row r="83" spans="1:16" s="66" customFormat="1" ht="30" x14ac:dyDescent="0.25">
      <c r="A83" s="1"/>
      <c r="B83" s="14">
        <v>27</v>
      </c>
      <c r="C83" s="16" t="s">
        <v>320</v>
      </c>
      <c r="D83" s="16" t="s">
        <v>21</v>
      </c>
      <c r="E83" s="16" t="s">
        <v>315</v>
      </c>
      <c r="F83" s="16">
        <v>23</v>
      </c>
      <c r="G83" s="25">
        <v>23</v>
      </c>
      <c r="H83" s="16"/>
      <c r="I83" s="163" t="s">
        <v>24</v>
      </c>
      <c r="J83" s="16">
        <v>1</v>
      </c>
      <c r="K83" s="163" t="s">
        <v>321</v>
      </c>
      <c r="L83" s="20">
        <v>409.81</v>
      </c>
      <c r="M83" s="20">
        <f t="shared" ref="M83:M127" si="3">L83*126</f>
        <v>51636.06</v>
      </c>
      <c r="N83" s="20"/>
      <c r="O83" s="3" t="s">
        <v>20</v>
      </c>
      <c r="P83" s="46"/>
    </row>
    <row r="84" spans="1:16" s="66" customFormat="1" ht="15" x14ac:dyDescent="0.25">
      <c r="A84" s="1"/>
      <c r="B84" s="14">
        <v>28</v>
      </c>
      <c r="C84" s="16" t="s">
        <v>320</v>
      </c>
      <c r="D84" s="16" t="s">
        <v>21</v>
      </c>
      <c r="E84" s="15" t="s">
        <v>288</v>
      </c>
      <c r="F84" s="16">
        <v>23</v>
      </c>
      <c r="G84" s="25">
        <v>27</v>
      </c>
      <c r="H84" s="16">
        <v>1</v>
      </c>
      <c r="I84" s="163" t="s">
        <v>115</v>
      </c>
      <c r="J84" s="16" t="s">
        <v>30</v>
      </c>
      <c r="K84" s="16" t="s">
        <v>245</v>
      </c>
      <c r="L84" s="20">
        <v>87.61</v>
      </c>
      <c r="M84" s="20">
        <f t="shared" si="3"/>
        <v>11038.86</v>
      </c>
      <c r="N84" s="20"/>
      <c r="O84" s="3" t="s">
        <v>20</v>
      </c>
      <c r="P84" s="46"/>
    </row>
    <row r="85" spans="1:16" s="66" customFormat="1" ht="15" x14ac:dyDescent="0.25">
      <c r="A85" s="1"/>
      <c r="B85" s="14">
        <v>29</v>
      </c>
      <c r="C85" s="16" t="s">
        <v>320</v>
      </c>
      <c r="D85" s="16" t="s">
        <v>21</v>
      </c>
      <c r="E85" s="15" t="s">
        <v>288</v>
      </c>
      <c r="F85" s="16">
        <v>23</v>
      </c>
      <c r="G85" s="25">
        <v>27</v>
      </c>
      <c r="H85" s="16">
        <v>2</v>
      </c>
      <c r="I85" s="163" t="s">
        <v>282</v>
      </c>
      <c r="J85" s="16">
        <v>2</v>
      </c>
      <c r="K85" s="163" t="s">
        <v>195</v>
      </c>
      <c r="L85" s="20">
        <v>16.010000000000002</v>
      </c>
      <c r="M85" s="20">
        <f t="shared" si="3"/>
        <v>2017.2600000000002</v>
      </c>
      <c r="N85" s="20"/>
      <c r="O85" s="3" t="s">
        <v>20</v>
      </c>
      <c r="P85" s="46"/>
    </row>
    <row r="86" spans="1:16" s="66" customFormat="1" ht="15" x14ac:dyDescent="0.25">
      <c r="A86" s="1"/>
      <c r="B86" s="14">
        <v>30</v>
      </c>
      <c r="C86" s="16" t="s">
        <v>320</v>
      </c>
      <c r="D86" s="16" t="s">
        <v>21</v>
      </c>
      <c r="E86" s="15" t="s">
        <v>288</v>
      </c>
      <c r="F86" s="16">
        <v>23</v>
      </c>
      <c r="G86" s="25">
        <v>27</v>
      </c>
      <c r="H86" s="16">
        <v>3</v>
      </c>
      <c r="I86" s="163" t="s">
        <v>282</v>
      </c>
      <c r="J86" s="16">
        <v>2</v>
      </c>
      <c r="K86" s="163" t="s">
        <v>195</v>
      </c>
      <c r="L86" s="20">
        <v>16.010000000000002</v>
      </c>
      <c r="M86" s="20">
        <f t="shared" si="3"/>
        <v>2017.2600000000002</v>
      </c>
      <c r="N86" s="20"/>
      <c r="O86" s="3" t="s">
        <v>20</v>
      </c>
      <c r="P86" s="46"/>
    </row>
    <row r="87" spans="1:16" s="66" customFormat="1" ht="15" x14ac:dyDescent="0.25">
      <c r="A87" s="1"/>
      <c r="B87" s="14">
        <v>31</v>
      </c>
      <c r="C87" s="16" t="s">
        <v>320</v>
      </c>
      <c r="D87" s="16" t="s">
        <v>21</v>
      </c>
      <c r="E87" s="15" t="s">
        <v>288</v>
      </c>
      <c r="F87" s="16">
        <v>23</v>
      </c>
      <c r="G87" s="25">
        <v>27</v>
      </c>
      <c r="H87" s="16">
        <v>4</v>
      </c>
      <c r="I87" s="163" t="s">
        <v>282</v>
      </c>
      <c r="J87" s="16">
        <v>2</v>
      </c>
      <c r="K87" s="163" t="s">
        <v>195</v>
      </c>
      <c r="L87" s="20">
        <v>16.010000000000002</v>
      </c>
      <c r="M87" s="20">
        <f t="shared" si="3"/>
        <v>2017.2600000000002</v>
      </c>
      <c r="N87" s="20"/>
      <c r="O87" s="3" t="s">
        <v>20</v>
      </c>
      <c r="P87" s="46"/>
    </row>
    <row r="88" spans="1:16" s="66" customFormat="1" ht="15" x14ac:dyDescent="0.25">
      <c r="A88" s="1"/>
      <c r="B88" s="14">
        <v>32</v>
      </c>
      <c r="C88" s="16" t="s">
        <v>320</v>
      </c>
      <c r="D88" s="16" t="s">
        <v>21</v>
      </c>
      <c r="E88" s="15" t="s">
        <v>288</v>
      </c>
      <c r="F88" s="16">
        <v>23</v>
      </c>
      <c r="G88" s="25">
        <v>27</v>
      </c>
      <c r="H88" s="16">
        <v>5</v>
      </c>
      <c r="I88" s="163" t="s">
        <v>282</v>
      </c>
      <c r="J88" s="16">
        <v>2</v>
      </c>
      <c r="K88" s="163" t="s">
        <v>195</v>
      </c>
      <c r="L88" s="20">
        <v>16.010000000000002</v>
      </c>
      <c r="M88" s="20">
        <f t="shared" si="3"/>
        <v>2017.2600000000002</v>
      </c>
      <c r="N88" s="20"/>
      <c r="O88" s="3" t="s">
        <v>20</v>
      </c>
      <c r="P88" s="46"/>
    </row>
    <row r="89" spans="1:16" s="66" customFormat="1" ht="15" x14ac:dyDescent="0.25">
      <c r="A89" s="1"/>
      <c r="B89" s="14">
        <v>33</v>
      </c>
      <c r="C89" s="16" t="s">
        <v>320</v>
      </c>
      <c r="D89" s="16" t="s">
        <v>21</v>
      </c>
      <c r="E89" s="15" t="s">
        <v>288</v>
      </c>
      <c r="F89" s="16">
        <v>23</v>
      </c>
      <c r="G89" s="25">
        <v>27</v>
      </c>
      <c r="H89" s="16">
        <v>6</v>
      </c>
      <c r="I89" s="163" t="s">
        <v>282</v>
      </c>
      <c r="J89" s="16">
        <v>2</v>
      </c>
      <c r="K89" s="163" t="s">
        <v>195</v>
      </c>
      <c r="L89" s="20">
        <v>16.010000000000002</v>
      </c>
      <c r="M89" s="20">
        <f t="shared" si="3"/>
        <v>2017.2600000000002</v>
      </c>
      <c r="N89" s="20"/>
      <c r="O89" s="3" t="s">
        <v>20</v>
      </c>
      <c r="P89" s="46"/>
    </row>
    <row r="90" spans="1:16" s="66" customFormat="1" ht="15" x14ac:dyDescent="0.25">
      <c r="A90" s="1"/>
      <c r="B90" s="14">
        <v>34</v>
      </c>
      <c r="C90" s="16" t="s">
        <v>320</v>
      </c>
      <c r="D90" s="16" t="s">
        <v>21</v>
      </c>
      <c r="E90" s="15" t="s">
        <v>288</v>
      </c>
      <c r="F90" s="16">
        <v>23</v>
      </c>
      <c r="G90" s="25">
        <v>27</v>
      </c>
      <c r="H90" s="16">
        <v>7</v>
      </c>
      <c r="I90" s="163" t="s">
        <v>282</v>
      </c>
      <c r="J90" s="16">
        <v>2</v>
      </c>
      <c r="K90" s="163" t="s">
        <v>195</v>
      </c>
      <c r="L90" s="20">
        <v>16.010000000000002</v>
      </c>
      <c r="M90" s="20">
        <f t="shared" si="3"/>
        <v>2017.2600000000002</v>
      </c>
      <c r="N90" s="20"/>
      <c r="O90" s="3" t="s">
        <v>20</v>
      </c>
      <c r="P90" s="46"/>
    </row>
    <row r="91" spans="1:16" s="66" customFormat="1" ht="15" x14ac:dyDescent="0.25">
      <c r="A91" s="1"/>
      <c r="B91" s="14">
        <v>35</v>
      </c>
      <c r="C91" s="16" t="s">
        <v>320</v>
      </c>
      <c r="D91" s="16" t="s">
        <v>21</v>
      </c>
      <c r="E91" s="15" t="s">
        <v>288</v>
      </c>
      <c r="F91" s="16">
        <v>23</v>
      </c>
      <c r="G91" s="25">
        <v>29</v>
      </c>
      <c r="H91" s="16">
        <v>1</v>
      </c>
      <c r="I91" s="163" t="s">
        <v>282</v>
      </c>
      <c r="J91" s="16">
        <v>2</v>
      </c>
      <c r="K91" s="163" t="s">
        <v>306</v>
      </c>
      <c r="L91" s="20">
        <v>32.020000000000003</v>
      </c>
      <c r="M91" s="20">
        <f t="shared" si="3"/>
        <v>4034.5200000000004</v>
      </c>
      <c r="N91" s="20"/>
      <c r="O91" s="3" t="s">
        <v>20</v>
      </c>
      <c r="P91" s="46"/>
    </row>
    <row r="92" spans="1:16" s="66" customFormat="1" ht="15" x14ac:dyDescent="0.25">
      <c r="A92" s="1"/>
      <c r="B92" s="14">
        <v>36</v>
      </c>
      <c r="C92" s="16" t="s">
        <v>320</v>
      </c>
      <c r="D92" s="16" t="s">
        <v>21</v>
      </c>
      <c r="E92" s="15" t="s">
        <v>288</v>
      </c>
      <c r="F92" s="16">
        <v>23</v>
      </c>
      <c r="G92" s="25">
        <v>29</v>
      </c>
      <c r="H92" s="16">
        <v>2</v>
      </c>
      <c r="I92" s="163" t="s">
        <v>282</v>
      </c>
      <c r="J92" s="16">
        <v>2</v>
      </c>
      <c r="K92" s="163" t="s">
        <v>195</v>
      </c>
      <c r="L92" s="20">
        <v>16.010000000000002</v>
      </c>
      <c r="M92" s="20">
        <f t="shared" si="3"/>
        <v>2017.2600000000002</v>
      </c>
      <c r="N92" s="20"/>
      <c r="O92" s="3" t="s">
        <v>20</v>
      </c>
      <c r="P92" s="46"/>
    </row>
    <row r="93" spans="1:16" s="66" customFormat="1" ht="15" x14ac:dyDescent="0.25">
      <c r="A93" s="1"/>
      <c r="B93" s="14">
        <v>37</v>
      </c>
      <c r="C93" s="16" t="s">
        <v>320</v>
      </c>
      <c r="D93" s="16" t="s">
        <v>21</v>
      </c>
      <c r="E93" s="15" t="s">
        <v>288</v>
      </c>
      <c r="F93" s="16">
        <v>23</v>
      </c>
      <c r="G93" s="25">
        <v>29</v>
      </c>
      <c r="H93" s="16">
        <v>3</v>
      </c>
      <c r="I93" s="163" t="s">
        <v>282</v>
      </c>
      <c r="J93" s="16">
        <v>2</v>
      </c>
      <c r="K93" s="163" t="s">
        <v>195</v>
      </c>
      <c r="L93" s="20">
        <v>16.010000000000002</v>
      </c>
      <c r="M93" s="20">
        <f t="shared" si="3"/>
        <v>2017.2600000000002</v>
      </c>
      <c r="N93" s="20"/>
      <c r="O93" s="3" t="s">
        <v>20</v>
      </c>
      <c r="P93" s="46"/>
    </row>
    <row r="94" spans="1:16" s="66" customFormat="1" ht="15" x14ac:dyDescent="0.25">
      <c r="A94" s="1"/>
      <c r="B94" s="14">
        <v>38</v>
      </c>
      <c r="C94" s="16" t="s">
        <v>320</v>
      </c>
      <c r="D94" s="16" t="s">
        <v>21</v>
      </c>
      <c r="E94" s="15" t="s">
        <v>288</v>
      </c>
      <c r="F94" s="16">
        <v>23</v>
      </c>
      <c r="G94" s="25">
        <v>29</v>
      </c>
      <c r="H94" s="16">
        <v>4</v>
      </c>
      <c r="I94" s="163" t="s">
        <v>282</v>
      </c>
      <c r="J94" s="16">
        <v>2</v>
      </c>
      <c r="K94" s="163" t="s">
        <v>195</v>
      </c>
      <c r="L94" s="20">
        <v>16.010000000000002</v>
      </c>
      <c r="M94" s="20">
        <f t="shared" si="3"/>
        <v>2017.2600000000002</v>
      </c>
      <c r="N94" s="20"/>
      <c r="O94" s="3" t="s">
        <v>20</v>
      </c>
      <c r="P94" s="46"/>
    </row>
    <row r="95" spans="1:16" s="66" customFormat="1" ht="15" x14ac:dyDescent="0.25">
      <c r="A95" s="1"/>
      <c r="B95" s="14">
        <v>39</v>
      </c>
      <c r="C95" s="16" t="s">
        <v>320</v>
      </c>
      <c r="D95" s="16" t="s">
        <v>21</v>
      </c>
      <c r="E95" s="15" t="s">
        <v>288</v>
      </c>
      <c r="F95" s="16">
        <v>23</v>
      </c>
      <c r="G95" s="25">
        <v>29</v>
      </c>
      <c r="H95" s="16">
        <v>5</v>
      </c>
      <c r="I95" s="163" t="s">
        <v>282</v>
      </c>
      <c r="J95" s="16">
        <v>1</v>
      </c>
      <c r="K95" s="163" t="s">
        <v>195</v>
      </c>
      <c r="L95" s="20">
        <v>13.43</v>
      </c>
      <c r="M95" s="20">
        <f t="shared" si="3"/>
        <v>1692.18</v>
      </c>
      <c r="N95" s="20"/>
      <c r="O95" s="3" t="s">
        <v>20</v>
      </c>
      <c r="P95" s="46"/>
    </row>
    <row r="96" spans="1:16" s="66" customFormat="1" ht="15" x14ac:dyDescent="0.25">
      <c r="A96" s="1"/>
      <c r="B96" s="14">
        <v>40</v>
      </c>
      <c r="C96" s="16" t="s">
        <v>320</v>
      </c>
      <c r="D96" s="16" t="s">
        <v>21</v>
      </c>
      <c r="E96" s="15" t="s">
        <v>288</v>
      </c>
      <c r="F96" s="16">
        <v>23</v>
      </c>
      <c r="G96" s="25">
        <v>29</v>
      </c>
      <c r="H96" s="16">
        <v>6</v>
      </c>
      <c r="I96" s="163" t="s">
        <v>282</v>
      </c>
      <c r="J96" s="16">
        <v>1</v>
      </c>
      <c r="K96" s="163" t="s">
        <v>195</v>
      </c>
      <c r="L96" s="20">
        <v>16.010000000000002</v>
      </c>
      <c r="M96" s="20">
        <f t="shared" si="3"/>
        <v>2017.2600000000002</v>
      </c>
      <c r="N96" s="20"/>
      <c r="O96" s="3" t="s">
        <v>20</v>
      </c>
      <c r="P96" s="46"/>
    </row>
    <row r="97" spans="1:16" s="66" customFormat="1" ht="15" x14ac:dyDescent="0.25">
      <c r="A97" s="1"/>
      <c r="B97" s="14">
        <v>41</v>
      </c>
      <c r="C97" s="16" t="s">
        <v>320</v>
      </c>
      <c r="D97" s="16" t="s">
        <v>21</v>
      </c>
      <c r="E97" s="15" t="s">
        <v>288</v>
      </c>
      <c r="F97" s="16">
        <v>23</v>
      </c>
      <c r="G97" s="25">
        <v>29</v>
      </c>
      <c r="H97" s="16">
        <v>7</v>
      </c>
      <c r="I97" s="163" t="s">
        <v>282</v>
      </c>
      <c r="J97" s="16">
        <v>1</v>
      </c>
      <c r="K97" s="163" t="s">
        <v>195</v>
      </c>
      <c r="L97" s="20">
        <v>16.010000000000002</v>
      </c>
      <c r="M97" s="20">
        <f t="shared" si="3"/>
        <v>2017.2600000000002</v>
      </c>
      <c r="N97" s="20"/>
      <c r="O97" s="3" t="s">
        <v>20</v>
      </c>
      <c r="P97" s="46"/>
    </row>
    <row r="98" spans="1:16" s="66" customFormat="1" ht="15" x14ac:dyDescent="0.25">
      <c r="A98" s="1"/>
      <c r="B98" s="14">
        <v>42</v>
      </c>
      <c r="C98" s="16" t="s">
        <v>320</v>
      </c>
      <c r="D98" s="16" t="s">
        <v>21</v>
      </c>
      <c r="E98" s="15" t="s">
        <v>288</v>
      </c>
      <c r="F98" s="16">
        <v>23</v>
      </c>
      <c r="G98" s="25">
        <v>29</v>
      </c>
      <c r="H98" s="16">
        <v>8</v>
      </c>
      <c r="I98" s="163" t="s">
        <v>282</v>
      </c>
      <c r="J98" s="16">
        <v>1</v>
      </c>
      <c r="K98" s="163" t="s">
        <v>195</v>
      </c>
      <c r="L98" s="20">
        <v>13.43</v>
      </c>
      <c r="M98" s="20">
        <f t="shared" si="3"/>
        <v>1692.18</v>
      </c>
      <c r="N98" s="20"/>
      <c r="O98" s="3" t="s">
        <v>20</v>
      </c>
      <c r="P98" s="46"/>
    </row>
    <row r="99" spans="1:16" s="66" customFormat="1" ht="15" x14ac:dyDescent="0.25">
      <c r="A99" s="1"/>
      <c r="B99" s="14">
        <v>43</v>
      </c>
      <c r="C99" s="16" t="s">
        <v>320</v>
      </c>
      <c r="D99" s="16" t="s">
        <v>21</v>
      </c>
      <c r="E99" s="15" t="s">
        <v>288</v>
      </c>
      <c r="F99" s="16">
        <v>23</v>
      </c>
      <c r="G99" s="25">
        <v>29</v>
      </c>
      <c r="H99" s="16">
        <v>9</v>
      </c>
      <c r="I99" s="163" t="s">
        <v>282</v>
      </c>
      <c r="J99" s="16">
        <v>1</v>
      </c>
      <c r="K99" s="163" t="s">
        <v>195</v>
      </c>
      <c r="L99" s="20">
        <v>13.43</v>
      </c>
      <c r="M99" s="20">
        <f t="shared" si="3"/>
        <v>1692.18</v>
      </c>
      <c r="N99" s="20"/>
      <c r="O99" s="3" t="s">
        <v>20</v>
      </c>
      <c r="P99" s="46"/>
    </row>
    <row r="100" spans="1:16" s="66" customFormat="1" ht="15" x14ac:dyDescent="0.25">
      <c r="A100" s="1"/>
      <c r="B100" s="14">
        <v>44</v>
      </c>
      <c r="C100" s="16" t="s">
        <v>320</v>
      </c>
      <c r="D100" s="16" t="s">
        <v>21</v>
      </c>
      <c r="E100" s="15" t="s">
        <v>288</v>
      </c>
      <c r="F100" s="16">
        <v>23</v>
      </c>
      <c r="G100" s="25">
        <v>29</v>
      </c>
      <c r="H100" s="16">
        <v>10</v>
      </c>
      <c r="I100" s="163" t="s">
        <v>282</v>
      </c>
      <c r="J100" s="16">
        <v>1</v>
      </c>
      <c r="K100" s="163" t="s">
        <v>195</v>
      </c>
      <c r="L100" s="20">
        <v>13.43</v>
      </c>
      <c r="M100" s="20">
        <f t="shared" si="3"/>
        <v>1692.18</v>
      </c>
      <c r="N100" s="20"/>
      <c r="O100" s="3" t="s">
        <v>20</v>
      </c>
      <c r="P100" s="46"/>
    </row>
    <row r="101" spans="1:16" s="66" customFormat="1" ht="15" x14ac:dyDescent="0.25">
      <c r="A101" s="1"/>
      <c r="B101" s="14">
        <v>45</v>
      </c>
      <c r="C101" s="16" t="s">
        <v>320</v>
      </c>
      <c r="D101" s="16" t="s">
        <v>21</v>
      </c>
      <c r="E101" s="15" t="s">
        <v>288</v>
      </c>
      <c r="F101" s="16">
        <v>23</v>
      </c>
      <c r="G101" s="25">
        <v>29</v>
      </c>
      <c r="H101" s="16">
        <v>11</v>
      </c>
      <c r="I101" s="163" t="s">
        <v>282</v>
      </c>
      <c r="J101" s="16">
        <v>1</v>
      </c>
      <c r="K101" s="163" t="s">
        <v>195</v>
      </c>
      <c r="L101" s="20">
        <v>13.43</v>
      </c>
      <c r="M101" s="20">
        <f t="shared" si="3"/>
        <v>1692.18</v>
      </c>
      <c r="N101" s="20"/>
      <c r="O101" s="3" t="s">
        <v>20</v>
      </c>
      <c r="P101" s="46"/>
    </row>
    <row r="102" spans="1:16" s="66" customFormat="1" ht="15" x14ac:dyDescent="0.25">
      <c r="A102" s="1"/>
      <c r="B102" s="14">
        <v>46</v>
      </c>
      <c r="C102" s="16" t="s">
        <v>320</v>
      </c>
      <c r="D102" s="16" t="s">
        <v>21</v>
      </c>
      <c r="E102" s="15" t="s">
        <v>288</v>
      </c>
      <c r="F102" s="16">
        <v>23</v>
      </c>
      <c r="G102" s="25">
        <v>29</v>
      </c>
      <c r="H102" s="16">
        <v>12</v>
      </c>
      <c r="I102" s="163" t="s">
        <v>282</v>
      </c>
      <c r="J102" s="16">
        <v>1</v>
      </c>
      <c r="K102" s="163" t="s">
        <v>195</v>
      </c>
      <c r="L102" s="20">
        <v>13.43</v>
      </c>
      <c r="M102" s="20">
        <f t="shared" si="3"/>
        <v>1692.18</v>
      </c>
      <c r="N102" s="20"/>
      <c r="O102" s="3" t="s">
        <v>20</v>
      </c>
      <c r="P102" s="46"/>
    </row>
    <row r="103" spans="1:16" s="66" customFormat="1" ht="15" x14ac:dyDescent="0.25">
      <c r="A103" s="1"/>
      <c r="B103" s="14">
        <v>47</v>
      </c>
      <c r="C103" s="16" t="s">
        <v>320</v>
      </c>
      <c r="D103" s="16" t="s">
        <v>21</v>
      </c>
      <c r="E103" s="15" t="s">
        <v>288</v>
      </c>
      <c r="F103" s="16">
        <v>23</v>
      </c>
      <c r="G103" s="25">
        <v>30</v>
      </c>
      <c r="H103" s="16">
        <v>1</v>
      </c>
      <c r="I103" s="163" t="s">
        <v>282</v>
      </c>
      <c r="J103" s="16">
        <v>1</v>
      </c>
      <c r="K103" s="163" t="s">
        <v>195</v>
      </c>
      <c r="L103" s="20">
        <v>16.010000000000002</v>
      </c>
      <c r="M103" s="20">
        <f t="shared" si="3"/>
        <v>2017.2600000000002</v>
      </c>
      <c r="N103" s="20"/>
      <c r="O103" s="3" t="s">
        <v>20</v>
      </c>
      <c r="P103" s="46"/>
    </row>
    <row r="104" spans="1:16" s="66" customFormat="1" ht="15" x14ac:dyDescent="0.25">
      <c r="A104" s="1"/>
      <c r="B104" s="14">
        <v>48</v>
      </c>
      <c r="C104" s="16" t="s">
        <v>320</v>
      </c>
      <c r="D104" s="16" t="s">
        <v>21</v>
      </c>
      <c r="E104" s="15" t="s">
        <v>288</v>
      </c>
      <c r="F104" s="16">
        <v>23</v>
      </c>
      <c r="G104" s="25">
        <v>30</v>
      </c>
      <c r="H104" s="16">
        <v>2</v>
      </c>
      <c r="I104" s="163" t="s">
        <v>282</v>
      </c>
      <c r="J104" s="16">
        <v>1</v>
      </c>
      <c r="K104" s="163" t="s">
        <v>195</v>
      </c>
      <c r="L104" s="20">
        <v>16.010000000000002</v>
      </c>
      <c r="M104" s="20">
        <f t="shared" si="3"/>
        <v>2017.2600000000002</v>
      </c>
      <c r="N104" s="20"/>
      <c r="O104" s="3" t="s">
        <v>20</v>
      </c>
      <c r="P104" s="46"/>
    </row>
    <row r="105" spans="1:16" s="66" customFormat="1" ht="15" x14ac:dyDescent="0.25">
      <c r="A105" s="1"/>
      <c r="B105" s="14">
        <v>49</v>
      </c>
      <c r="C105" s="16" t="s">
        <v>320</v>
      </c>
      <c r="D105" s="16" t="s">
        <v>21</v>
      </c>
      <c r="E105" s="15" t="s">
        <v>288</v>
      </c>
      <c r="F105" s="16">
        <v>23</v>
      </c>
      <c r="G105" s="25">
        <v>30</v>
      </c>
      <c r="H105" s="16">
        <v>3</v>
      </c>
      <c r="I105" s="163" t="s">
        <v>282</v>
      </c>
      <c r="J105" s="16">
        <v>2</v>
      </c>
      <c r="K105" s="163" t="s">
        <v>195</v>
      </c>
      <c r="L105" s="20">
        <v>16.010000000000002</v>
      </c>
      <c r="M105" s="20">
        <f t="shared" si="3"/>
        <v>2017.2600000000002</v>
      </c>
      <c r="N105" s="20"/>
      <c r="O105" s="3" t="s">
        <v>20</v>
      </c>
      <c r="P105" s="46"/>
    </row>
    <row r="106" spans="1:16" s="66" customFormat="1" ht="15" x14ac:dyDescent="0.25">
      <c r="A106" s="1"/>
      <c r="B106" s="14">
        <v>50</v>
      </c>
      <c r="C106" s="16" t="s">
        <v>320</v>
      </c>
      <c r="D106" s="16" t="s">
        <v>21</v>
      </c>
      <c r="E106" s="15" t="s">
        <v>288</v>
      </c>
      <c r="F106" s="16">
        <v>23</v>
      </c>
      <c r="G106" s="25">
        <v>30</v>
      </c>
      <c r="H106" s="16">
        <v>4</v>
      </c>
      <c r="I106" s="163" t="s">
        <v>282</v>
      </c>
      <c r="J106" s="16">
        <v>2</v>
      </c>
      <c r="K106" s="163" t="s">
        <v>195</v>
      </c>
      <c r="L106" s="20">
        <v>16.010000000000002</v>
      </c>
      <c r="M106" s="20">
        <f t="shared" si="3"/>
        <v>2017.2600000000002</v>
      </c>
      <c r="N106" s="20"/>
      <c r="O106" s="3" t="s">
        <v>20</v>
      </c>
      <c r="P106" s="46"/>
    </row>
    <row r="107" spans="1:16" s="66" customFormat="1" ht="15" x14ac:dyDescent="0.25">
      <c r="A107" s="1"/>
      <c r="B107" s="14">
        <v>51</v>
      </c>
      <c r="C107" s="16" t="s">
        <v>320</v>
      </c>
      <c r="D107" s="16" t="s">
        <v>21</v>
      </c>
      <c r="E107" s="15" t="s">
        <v>288</v>
      </c>
      <c r="F107" s="16">
        <v>23</v>
      </c>
      <c r="G107" s="25">
        <v>30</v>
      </c>
      <c r="H107" s="16">
        <v>5</v>
      </c>
      <c r="I107" s="163" t="s">
        <v>282</v>
      </c>
      <c r="J107" s="16">
        <v>2</v>
      </c>
      <c r="K107" s="163" t="s">
        <v>195</v>
      </c>
      <c r="L107" s="20">
        <v>16.010000000000002</v>
      </c>
      <c r="M107" s="20">
        <f t="shared" si="3"/>
        <v>2017.2600000000002</v>
      </c>
      <c r="N107" s="20"/>
      <c r="O107" s="3" t="s">
        <v>20</v>
      </c>
      <c r="P107" s="46"/>
    </row>
    <row r="108" spans="1:16" s="66" customFormat="1" ht="15" x14ac:dyDescent="0.25">
      <c r="A108" s="1"/>
      <c r="B108" s="14">
        <v>52</v>
      </c>
      <c r="C108" s="16" t="s">
        <v>320</v>
      </c>
      <c r="D108" s="16" t="s">
        <v>21</v>
      </c>
      <c r="E108" s="15" t="s">
        <v>288</v>
      </c>
      <c r="F108" s="16">
        <v>23</v>
      </c>
      <c r="G108" s="25">
        <v>30</v>
      </c>
      <c r="H108" s="16">
        <v>6</v>
      </c>
      <c r="I108" s="163" t="s">
        <v>282</v>
      </c>
      <c r="J108" s="16">
        <v>2</v>
      </c>
      <c r="K108" s="163" t="s">
        <v>195</v>
      </c>
      <c r="L108" s="20">
        <v>16.010000000000002</v>
      </c>
      <c r="M108" s="20">
        <f t="shared" si="3"/>
        <v>2017.2600000000002</v>
      </c>
      <c r="N108" s="20"/>
      <c r="O108" s="3" t="s">
        <v>20</v>
      </c>
      <c r="P108" s="46"/>
    </row>
    <row r="109" spans="1:16" s="66" customFormat="1" ht="15" x14ac:dyDescent="0.25">
      <c r="A109" s="1"/>
      <c r="B109" s="14">
        <v>53</v>
      </c>
      <c r="C109" s="16" t="s">
        <v>320</v>
      </c>
      <c r="D109" s="16" t="s">
        <v>21</v>
      </c>
      <c r="E109" s="15" t="s">
        <v>288</v>
      </c>
      <c r="F109" s="16">
        <v>23</v>
      </c>
      <c r="G109" s="25">
        <v>30</v>
      </c>
      <c r="H109" s="16">
        <v>7</v>
      </c>
      <c r="I109" s="163" t="s">
        <v>282</v>
      </c>
      <c r="J109" s="16">
        <v>2</v>
      </c>
      <c r="K109" s="163" t="s">
        <v>195</v>
      </c>
      <c r="L109" s="20">
        <v>16.010000000000002</v>
      </c>
      <c r="M109" s="20">
        <f t="shared" si="3"/>
        <v>2017.2600000000002</v>
      </c>
      <c r="N109" s="20"/>
      <c r="O109" s="3" t="s">
        <v>20</v>
      </c>
      <c r="P109" s="46"/>
    </row>
    <row r="110" spans="1:16" s="66" customFormat="1" ht="15" x14ac:dyDescent="0.25">
      <c r="A110" s="1"/>
      <c r="B110" s="14">
        <v>54</v>
      </c>
      <c r="C110" s="16" t="s">
        <v>320</v>
      </c>
      <c r="D110" s="16" t="s">
        <v>21</v>
      </c>
      <c r="E110" s="15" t="s">
        <v>288</v>
      </c>
      <c r="F110" s="16">
        <v>23</v>
      </c>
      <c r="G110" s="25">
        <v>30</v>
      </c>
      <c r="H110" s="16">
        <v>8</v>
      </c>
      <c r="I110" s="163" t="s">
        <v>282</v>
      </c>
      <c r="J110" s="16">
        <v>2</v>
      </c>
      <c r="K110" s="163" t="s">
        <v>195</v>
      </c>
      <c r="L110" s="20">
        <v>16.010000000000002</v>
      </c>
      <c r="M110" s="20">
        <f t="shared" si="3"/>
        <v>2017.2600000000002</v>
      </c>
      <c r="N110" s="20"/>
      <c r="O110" s="3" t="s">
        <v>20</v>
      </c>
      <c r="P110" s="46"/>
    </row>
    <row r="111" spans="1:16" s="66" customFormat="1" ht="15" x14ac:dyDescent="0.25">
      <c r="A111" s="1"/>
      <c r="B111" s="14">
        <v>55</v>
      </c>
      <c r="C111" s="16" t="s">
        <v>320</v>
      </c>
      <c r="D111" s="16" t="s">
        <v>21</v>
      </c>
      <c r="E111" s="15" t="s">
        <v>288</v>
      </c>
      <c r="F111" s="16">
        <v>23</v>
      </c>
      <c r="G111" s="25">
        <v>30</v>
      </c>
      <c r="H111" s="16">
        <v>9</v>
      </c>
      <c r="I111" s="163" t="s">
        <v>282</v>
      </c>
      <c r="J111" s="16">
        <v>2</v>
      </c>
      <c r="K111" s="163" t="s">
        <v>195</v>
      </c>
      <c r="L111" s="20">
        <v>16.010000000000002</v>
      </c>
      <c r="M111" s="20">
        <f t="shared" si="3"/>
        <v>2017.2600000000002</v>
      </c>
      <c r="N111" s="20"/>
      <c r="O111" s="3" t="s">
        <v>20</v>
      </c>
      <c r="P111" s="46"/>
    </row>
    <row r="112" spans="1:16" s="66" customFormat="1" ht="15" x14ac:dyDescent="0.25">
      <c r="A112" s="1"/>
      <c r="B112" s="14">
        <v>56</v>
      </c>
      <c r="C112" s="16" t="s">
        <v>320</v>
      </c>
      <c r="D112" s="16" t="s">
        <v>21</v>
      </c>
      <c r="E112" s="15" t="s">
        <v>288</v>
      </c>
      <c r="F112" s="16">
        <v>23</v>
      </c>
      <c r="G112" s="25">
        <v>30</v>
      </c>
      <c r="H112" s="16">
        <v>10</v>
      </c>
      <c r="I112" s="163" t="s">
        <v>282</v>
      </c>
      <c r="J112" s="16">
        <v>2</v>
      </c>
      <c r="K112" s="163" t="s">
        <v>195</v>
      </c>
      <c r="L112" s="20">
        <v>16.010000000000002</v>
      </c>
      <c r="M112" s="20">
        <f t="shared" si="3"/>
        <v>2017.2600000000002</v>
      </c>
      <c r="N112" s="20"/>
      <c r="O112" s="3" t="s">
        <v>20</v>
      </c>
      <c r="P112" s="46"/>
    </row>
    <row r="113" spans="1:16" s="66" customFormat="1" ht="15" x14ac:dyDescent="0.25">
      <c r="A113" s="1"/>
      <c r="B113" s="14">
        <v>57</v>
      </c>
      <c r="C113" s="16" t="s">
        <v>320</v>
      </c>
      <c r="D113" s="16" t="s">
        <v>21</v>
      </c>
      <c r="E113" s="15" t="s">
        <v>288</v>
      </c>
      <c r="F113" s="16">
        <v>23</v>
      </c>
      <c r="G113" s="25">
        <v>30</v>
      </c>
      <c r="H113" s="16">
        <v>11</v>
      </c>
      <c r="I113" s="163" t="s">
        <v>282</v>
      </c>
      <c r="J113" s="16">
        <v>2</v>
      </c>
      <c r="K113" s="163" t="s">
        <v>195</v>
      </c>
      <c r="L113" s="20">
        <v>16.010000000000002</v>
      </c>
      <c r="M113" s="20">
        <f t="shared" si="3"/>
        <v>2017.2600000000002</v>
      </c>
      <c r="N113" s="20"/>
      <c r="O113" s="3" t="s">
        <v>20</v>
      </c>
      <c r="P113" s="46"/>
    </row>
    <row r="114" spans="1:16" s="66" customFormat="1" ht="15" x14ac:dyDescent="0.25">
      <c r="A114" s="1"/>
      <c r="B114" s="14">
        <v>58</v>
      </c>
      <c r="C114" s="16" t="s">
        <v>320</v>
      </c>
      <c r="D114" s="16" t="s">
        <v>21</v>
      </c>
      <c r="E114" s="15" t="s">
        <v>288</v>
      </c>
      <c r="F114" s="16">
        <v>23</v>
      </c>
      <c r="G114" s="25">
        <v>30</v>
      </c>
      <c r="H114" s="16">
        <v>12</v>
      </c>
      <c r="I114" s="163" t="s">
        <v>282</v>
      </c>
      <c r="J114" s="16">
        <v>2</v>
      </c>
      <c r="K114" s="163" t="s">
        <v>195</v>
      </c>
      <c r="L114" s="20">
        <v>16.010000000000002</v>
      </c>
      <c r="M114" s="20">
        <f t="shared" si="3"/>
        <v>2017.2600000000002</v>
      </c>
      <c r="N114" s="20"/>
      <c r="O114" s="3" t="s">
        <v>20</v>
      </c>
      <c r="P114" s="46"/>
    </row>
    <row r="115" spans="1:16" s="66" customFormat="1" ht="15" x14ac:dyDescent="0.25">
      <c r="A115" s="1"/>
      <c r="B115" s="14">
        <v>59</v>
      </c>
      <c r="C115" s="16" t="s">
        <v>322</v>
      </c>
      <c r="D115" s="16" t="s">
        <v>21</v>
      </c>
      <c r="E115" s="16" t="s">
        <v>842</v>
      </c>
      <c r="F115" s="81">
        <v>23</v>
      </c>
      <c r="G115" s="81">
        <v>299</v>
      </c>
      <c r="H115" s="81">
        <v>2</v>
      </c>
      <c r="I115" s="164" t="s">
        <v>70</v>
      </c>
      <c r="J115" s="164">
        <v>1</v>
      </c>
      <c r="K115" s="164" t="s">
        <v>323</v>
      </c>
      <c r="L115" s="51">
        <v>124.72</v>
      </c>
      <c r="M115" s="20">
        <f t="shared" si="3"/>
        <v>15714.72</v>
      </c>
      <c r="N115" s="29"/>
      <c r="O115" s="3" t="s">
        <v>20</v>
      </c>
      <c r="P115" s="46"/>
    </row>
    <row r="116" spans="1:16" s="66" customFormat="1" ht="15" x14ac:dyDescent="0.25">
      <c r="A116" s="1"/>
      <c r="B116" s="14">
        <v>60</v>
      </c>
      <c r="C116" s="16" t="s">
        <v>322</v>
      </c>
      <c r="D116" s="16" t="s">
        <v>21</v>
      </c>
      <c r="E116" s="16" t="s">
        <v>843</v>
      </c>
      <c r="F116" s="81">
        <v>23</v>
      </c>
      <c r="G116" s="81">
        <v>299</v>
      </c>
      <c r="H116" s="81">
        <v>3</v>
      </c>
      <c r="I116" s="164" t="s">
        <v>70</v>
      </c>
      <c r="J116" s="164">
        <v>1</v>
      </c>
      <c r="K116" s="164" t="s">
        <v>324</v>
      </c>
      <c r="L116" s="51">
        <v>89.09</v>
      </c>
      <c r="M116" s="20">
        <f t="shared" si="3"/>
        <v>11225.34</v>
      </c>
      <c r="N116" s="29"/>
      <c r="O116" s="3" t="s">
        <v>20</v>
      </c>
      <c r="P116" s="46"/>
    </row>
    <row r="117" spans="1:16" s="66" customFormat="1" ht="15" x14ac:dyDescent="0.25">
      <c r="A117" s="1"/>
      <c r="B117" s="14">
        <v>61</v>
      </c>
      <c r="C117" s="16" t="s">
        <v>322</v>
      </c>
      <c r="D117" s="16" t="s">
        <v>21</v>
      </c>
      <c r="E117" s="16" t="s">
        <v>844</v>
      </c>
      <c r="F117" s="81">
        <v>23</v>
      </c>
      <c r="G117" s="81">
        <v>299</v>
      </c>
      <c r="H117" s="81">
        <v>4</v>
      </c>
      <c r="I117" s="164" t="s">
        <v>70</v>
      </c>
      <c r="J117" s="164">
        <v>1</v>
      </c>
      <c r="K117" s="164" t="s">
        <v>304</v>
      </c>
      <c r="L117" s="51">
        <v>178.18</v>
      </c>
      <c r="M117" s="20">
        <f t="shared" si="3"/>
        <v>22450.68</v>
      </c>
      <c r="N117" s="29"/>
      <c r="O117" s="3" t="s">
        <v>20</v>
      </c>
      <c r="P117" s="46"/>
    </row>
    <row r="118" spans="1:16" s="66" customFormat="1" ht="15" x14ac:dyDescent="0.25">
      <c r="A118" s="1"/>
      <c r="B118" s="14">
        <v>62</v>
      </c>
      <c r="C118" s="16" t="s">
        <v>322</v>
      </c>
      <c r="D118" s="16" t="s">
        <v>21</v>
      </c>
      <c r="E118" s="16" t="s">
        <v>845</v>
      </c>
      <c r="F118" s="81">
        <v>23</v>
      </c>
      <c r="G118" s="81">
        <v>299</v>
      </c>
      <c r="H118" s="81">
        <v>5</v>
      </c>
      <c r="I118" s="164" t="s">
        <v>147</v>
      </c>
      <c r="J118" s="15"/>
      <c r="K118" s="15"/>
      <c r="L118" s="29"/>
      <c r="M118" s="20">
        <f t="shared" si="3"/>
        <v>0</v>
      </c>
      <c r="N118" s="29"/>
      <c r="O118" s="3" t="s">
        <v>20</v>
      </c>
      <c r="P118" s="46"/>
    </row>
    <row r="119" spans="1:16" s="66" customFormat="1" ht="15" x14ac:dyDescent="0.25">
      <c r="A119" s="1"/>
      <c r="B119" s="14">
        <v>63</v>
      </c>
      <c r="C119" s="16" t="s">
        <v>322</v>
      </c>
      <c r="D119" s="16" t="s">
        <v>21</v>
      </c>
      <c r="E119" s="16" t="s">
        <v>846</v>
      </c>
      <c r="F119" s="81">
        <v>23</v>
      </c>
      <c r="G119" s="81">
        <v>299</v>
      </c>
      <c r="H119" s="81">
        <v>6</v>
      </c>
      <c r="I119" s="164" t="s">
        <v>70</v>
      </c>
      <c r="J119" s="164">
        <v>1</v>
      </c>
      <c r="K119" s="164" t="s">
        <v>304</v>
      </c>
      <c r="L119" s="51">
        <v>178.18</v>
      </c>
      <c r="M119" s="20">
        <f t="shared" si="3"/>
        <v>22450.68</v>
      </c>
      <c r="N119" s="29"/>
      <c r="O119" s="3" t="s">
        <v>20</v>
      </c>
      <c r="P119" s="46"/>
    </row>
    <row r="120" spans="1:16" s="66" customFormat="1" ht="15" x14ac:dyDescent="0.25">
      <c r="A120" s="1"/>
      <c r="B120" s="14">
        <v>64</v>
      </c>
      <c r="C120" s="16" t="s">
        <v>322</v>
      </c>
      <c r="D120" s="16" t="s">
        <v>21</v>
      </c>
      <c r="E120" s="16" t="s">
        <v>847</v>
      </c>
      <c r="F120" s="81">
        <v>23</v>
      </c>
      <c r="G120" s="81">
        <v>299</v>
      </c>
      <c r="H120" s="81">
        <v>7</v>
      </c>
      <c r="I120" s="164" t="s">
        <v>70</v>
      </c>
      <c r="J120" s="164">
        <v>1</v>
      </c>
      <c r="K120" s="164" t="s">
        <v>304</v>
      </c>
      <c r="L120" s="51">
        <v>178.18</v>
      </c>
      <c r="M120" s="20">
        <f t="shared" si="3"/>
        <v>22450.68</v>
      </c>
      <c r="N120" s="29"/>
      <c r="O120" s="3" t="s">
        <v>20</v>
      </c>
      <c r="P120" s="46"/>
    </row>
    <row r="121" spans="1:16" s="66" customFormat="1" ht="15" x14ac:dyDescent="0.25">
      <c r="A121" s="1"/>
      <c r="B121" s="14">
        <v>65</v>
      </c>
      <c r="C121" s="16" t="s">
        <v>322</v>
      </c>
      <c r="D121" s="16" t="s">
        <v>21</v>
      </c>
      <c r="E121" s="16" t="s">
        <v>848</v>
      </c>
      <c r="F121" s="81">
        <v>23</v>
      </c>
      <c r="G121" s="81">
        <v>299</v>
      </c>
      <c r="H121" s="81">
        <v>8</v>
      </c>
      <c r="I121" s="164" t="s">
        <v>70</v>
      </c>
      <c r="J121" s="164">
        <v>1</v>
      </c>
      <c r="K121" s="164" t="s">
        <v>304</v>
      </c>
      <c r="L121" s="51">
        <v>178.18</v>
      </c>
      <c r="M121" s="20">
        <f t="shared" si="3"/>
        <v>22450.68</v>
      </c>
      <c r="N121" s="29"/>
      <c r="O121" s="3" t="s">
        <v>20</v>
      </c>
      <c r="P121" s="46"/>
    </row>
    <row r="122" spans="1:16" s="66" customFormat="1" ht="15" x14ac:dyDescent="0.25">
      <c r="A122" s="1"/>
      <c r="B122" s="14">
        <v>66</v>
      </c>
      <c r="C122" s="16" t="s">
        <v>322</v>
      </c>
      <c r="D122" s="16" t="s">
        <v>21</v>
      </c>
      <c r="E122" s="16" t="s">
        <v>849</v>
      </c>
      <c r="F122" s="81">
        <v>23</v>
      </c>
      <c r="G122" s="81">
        <v>299</v>
      </c>
      <c r="H122" s="81">
        <v>9</v>
      </c>
      <c r="I122" s="164" t="s">
        <v>147</v>
      </c>
      <c r="J122" s="15"/>
      <c r="K122" s="15"/>
      <c r="L122" s="29"/>
      <c r="M122" s="20">
        <f t="shared" si="3"/>
        <v>0</v>
      </c>
      <c r="N122" s="29"/>
      <c r="O122" s="3" t="s">
        <v>20</v>
      </c>
      <c r="P122" s="46"/>
    </row>
    <row r="123" spans="1:16" s="66" customFormat="1" ht="15" x14ac:dyDescent="0.25">
      <c r="A123" s="1"/>
      <c r="B123" s="14">
        <v>67</v>
      </c>
      <c r="C123" s="16" t="s">
        <v>322</v>
      </c>
      <c r="D123" s="16" t="s">
        <v>21</v>
      </c>
      <c r="E123" s="16" t="s">
        <v>850</v>
      </c>
      <c r="F123" s="81">
        <v>23</v>
      </c>
      <c r="G123" s="81">
        <v>299</v>
      </c>
      <c r="H123" s="81">
        <v>10</v>
      </c>
      <c r="I123" s="164" t="s">
        <v>70</v>
      </c>
      <c r="J123" s="164">
        <v>1</v>
      </c>
      <c r="K123" s="164" t="s">
        <v>325</v>
      </c>
      <c r="L123" s="51">
        <v>160.36000000000001</v>
      </c>
      <c r="M123" s="20">
        <f t="shared" si="3"/>
        <v>20205.36</v>
      </c>
      <c r="N123" s="29"/>
      <c r="O123" s="3" t="s">
        <v>20</v>
      </c>
      <c r="P123" s="46"/>
    </row>
    <row r="124" spans="1:16" s="66" customFormat="1" ht="15" x14ac:dyDescent="0.25">
      <c r="A124" s="1"/>
      <c r="B124" s="14">
        <v>68</v>
      </c>
      <c r="C124" s="16" t="s">
        <v>322</v>
      </c>
      <c r="D124" s="16" t="s">
        <v>21</v>
      </c>
      <c r="E124" s="16" t="s">
        <v>851</v>
      </c>
      <c r="F124" s="81">
        <v>23</v>
      </c>
      <c r="G124" s="81">
        <v>299</v>
      </c>
      <c r="H124" s="81">
        <v>11</v>
      </c>
      <c r="I124" s="164" t="s">
        <v>147</v>
      </c>
      <c r="J124" s="15"/>
      <c r="K124" s="15"/>
      <c r="L124" s="29"/>
      <c r="M124" s="20">
        <f t="shared" si="3"/>
        <v>0</v>
      </c>
      <c r="N124" s="29"/>
      <c r="O124" s="3" t="s">
        <v>20</v>
      </c>
      <c r="P124" s="46"/>
    </row>
    <row r="125" spans="1:16" s="66" customFormat="1" ht="15" x14ac:dyDescent="0.25">
      <c r="A125" s="1"/>
      <c r="B125" s="14">
        <v>69</v>
      </c>
      <c r="C125" s="16" t="s">
        <v>322</v>
      </c>
      <c r="D125" s="16" t="s">
        <v>21</v>
      </c>
      <c r="E125" s="15" t="s">
        <v>288</v>
      </c>
      <c r="F125" s="16">
        <v>23</v>
      </c>
      <c r="G125" s="25">
        <v>683</v>
      </c>
      <c r="H125" s="16">
        <v>2</v>
      </c>
      <c r="I125" s="163" t="s">
        <v>26</v>
      </c>
      <c r="J125" s="16">
        <v>1</v>
      </c>
      <c r="K125" s="16" t="s">
        <v>89</v>
      </c>
      <c r="L125" s="20">
        <v>392.51</v>
      </c>
      <c r="M125" s="20">
        <f t="shared" si="3"/>
        <v>49456.26</v>
      </c>
      <c r="N125" s="20"/>
      <c r="O125" s="3" t="s">
        <v>20</v>
      </c>
      <c r="P125" s="46"/>
    </row>
    <row r="126" spans="1:16" s="66" customFormat="1" ht="15" x14ac:dyDescent="0.25">
      <c r="A126" s="1"/>
      <c r="B126" s="14">
        <v>70</v>
      </c>
      <c r="C126" s="16" t="s">
        <v>326</v>
      </c>
      <c r="D126" s="16" t="s">
        <v>21</v>
      </c>
      <c r="E126" s="15" t="s">
        <v>288</v>
      </c>
      <c r="F126" s="16">
        <v>23</v>
      </c>
      <c r="G126" s="25">
        <v>853</v>
      </c>
      <c r="H126" s="16">
        <v>1</v>
      </c>
      <c r="I126" s="163" t="s">
        <v>24</v>
      </c>
      <c r="J126" s="16">
        <v>2</v>
      </c>
      <c r="K126" s="163" t="s">
        <v>194</v>
      </c>
      <c r="L126" s="20">
        <v>162.68</v>
      </c>
      <c r="M126" s="20">
        <f t="shared" si="3"/>
        <v>20497.68</v>
      </c>
      <c r="N126" s="20"/>
      <c r="O126" s="3" t="s">
        <v>20</v>
      </c>
      <c r="P126" s="46"/>
    </row>
    <row r="127" spans="1:16" s="66" customFormat="1" ht="15" x14ac:dyDescent="0.25">
      <c r="A127" s="1"/>
      <c r="B127" s="14">
        <v>71</v>
      </c>
      <c r="C127" s="16" t="s">
        <v>326</v>
      </c>
      <c r="D127" s="16" t="s">
        <v>21</v>
      </c>
      <c r="E127" s="15" t="s">
        <v>288</v>
      </c>
      <c r="F127" s="16">
        <v>23</v>
      </c>
      <c r="G127" s="25">
        <v>853</v>
      </c>
      <c r="H127" s="16">
        <v>2</v>
      </c>
      <c r="I127" s="163" t="s">
        <v>26</v>
      </c>
      <c r="J127" s="16">
        <v>1</v>
      </c>
      <c r="K127" s="16" t="s">
        <v>327</v>
      </c>
      <c r="L127" s="20">
        <v>151.68</v>
      </c>
      <c r="M127" s="20">
        <f t="shared" si="3"/>
        <v>19111.68</v>
      </c>
      <c r="N127" s="20"/>
      <c r="O127" s="3" t="s">
        <v>20</v>
      </c>
      <c r="P127" s="46"/>
    </row>
    <row r="128" spans="1:16" s="66" customFormat="1" ht="15" x14ac:dyDescent="0.25">
      <c r="A128" s="1"/>
      <c r="B128" s="14">
        <v>72</v>
      </c>
      <c r="C128" s="16" t="s">
        <v>314</v>
      </c>
      <c r="D128" s="16" t="s">
        <v>21</v>
      </c>
      <c r="E128" s="15" t="s">
        <v>328</v>
      </c>
      <c r="F128" s="16">
        <v>25</v>
      </c>
      <c r="G128" s="25">
        <v>221</v>
      </c>
      <c r="H128" s="16">
        <v>1</v>
      </c>
      <c r="I128" s="163" t="s">
        <v>229</v>
      </c>
      <c r="J128" s="16"/>
      <c r="K128" s="16">
        <v>524</v>
      </c>
      <c r="L128" s="20">
        <v>33530</v>
      </c>
      <c r="M128" s="20"/>
      <c r="N128" s="20">
        <f>L128*63</f>
        <v>2112390</v>
      </c>
      <c r="O128" s="3" t="s">
        <v>854</v>
      </c>
      <c r="P128" s="46"/>
    </row>
    <row r="129" spans="1:16" s="66" customFormat="1" ht="30" x14ac:dyDescent="0.25">
      <c r="A129" s="1"/>
      <c r="B129" s="14">
        <v>73</v>
      </c>
      <c r="C129" s="16" t="s">
        <v>329</v>
      </c>
      <c r="D129" s="16" t="s">
        <v>21</v>
      </c>
      <c r="E129" s="15" t="s">
        <v>328</v>
      </c>
      <c r="F129" s="25">
        <v>25</v>
      </c>
      <c r="G129" s="25">
        <v>424</v>
      </c>
      <c r="H129" s="16"/>
      <c r="I129" s="163" t="s">
        <v>29</v>
      </c>
      <c r="J129" s="16"/>
      <c r="K129" s="163" t="s">
        <v>330</v>
      </c>
      <c r="L129" s="20">
        <v>564.23</v>
      </c>
      <c r="M129" s="20">
        <f>L129*126</f>
        <v>71092.98</v>
      </c>
      <c r="N129" s="20"/>
      <c r="O129" s="3" t="s">
        <v>331</v>
      </c>
      <c r="P129" s="46"/>
    </row>
    <row r="130" spans="1:16" s="66" customFormat="1" ht="15" x14ac:dyDescent="0.25">
      <c r="A130" s="1"/>
      <c r="B130" s="495">
        <v>74</v>
      </c>
      <c r="C130" s="498" t="s">
        <v>329</v>
      </c>
      <c r="D130" s="498" t="s">
        <v>21</v>
      </c>
      <c r="E130" s="15" t="s">
        <v>288</v>
      </c>
      <c r="F130" s="498">
        <v>25</v>
      </c>
      <c r="G130" s="25">
        <v>423</v>
      </c>
      <c r="H130" s="498">
        <v>1</v>
      </c>
      <c r="I130" s="486" t="s">
        <v>229</v>
      </c>
      <c r="J130" s="498"/>
      <c r="K130" s="486"/>
      <c r="L130" s="489">
        <v>26208</v>
      </c>
      <c r="M130" s="489"/>
      <c r="N130" s="492">
        <f>L130*63</f>
        <v>1651104</v>
      </c>
      <c r="O130" s="501" t="s">
        <v>331</v>
      </c>
      <c r="P130" s="46"/>
    </row>
    <row r="131" spans="1:16" s="66" customFormat="1" ht="15" x14ac:dyDescent="0.25">
      <c r="A131" s="1"/>
      <c r="B131" s="496"/>
      <c r="C131" s="499"/>
      <c r="D131" s="499"/>
      <c r="E131" s="16" t="s">
        <v>332</v>
      </c>
      <c r="F131" s="499"/>
      <c r="G131" s="25">
        <v>425</v>
      </c>
      <c r="H131" s="499"/>
      <c r="I131" s="487"/>
      <c r="J131" s="499"/>
      <c r="K131" s="487"/>
      <c r="L131" s="490"/>
      <c r="M131" s="490"/>
      <c r="N131" s="493"/>
      <c r="O131" s="501"/>
      <c r="P131" s="46"/>
    </row>
    <row r="132" spans="1:16" s="66" customFormat="1" ht="15" x14ac:dyDescent="0.25">
      <c r="A132" s="1"/>
      <c r="B132" s="496"/>
      <c r="C132" s="499"/>
      <c r="D132" s="499"/>
      <c r="E132" s="16" t="s">
        <v>333</v>
      </c>
      <c r="F132" s="499"/>
      <c r="G132" s="25">
        <v>426</v>
      </c>
      <c r="H132" s="499"/>
      <c r="I132" s="487"/>
      <c r="J132" s="499"/>
      <c r="K132" s="487"/>
      <c r="L132" s="490"/>
      <c r="M132" s="490"/>
      <c r="N132" s="493"/>
      <c r="O132" s="501"/>
      <c r="P132" s="46"/>
    </row>
    <row r="133" spans="1:16" s="66" customFormat="1" ht="15" x14ac:dyDescent="0.25">
      <c r="A133" s="1"/>
      <c r="B133" s="496"/>
      <c r="C133" s="499"/>
      <c r="D133" s="499"/>
      <c r="E133" s="16" t="s">
        <v>334</v>
      </c>
      <c r="F133" s="499"/>
      <c r="G133" s="25">
        <v>427</v>
      </c>
      <c r="H133" s="499"/>
      <c r="I133" s="487"/>
      <c r="J133" s="499"/>
      <c r="K133" s="487"/>
      <c r="L133" s="490"/>
      <c r="M133" s="490"/>
      <c r="N133" s="493"/>
      <c r="O133" s="501"/>
      <c r="P133" s="46"/>
    </row>
    <row r="134" spans="1:16" s="66" customFormat="1" ht="15" x14ac:dyDescent="0.25">
      <c r="A134" s="1"/>
      <c r="B134" s="496"/>
      <c r="C134" s="499"/>
      <c r="D134" s="499"/>
      <c r="E134" s="16" t="s">
        <v>335</v>
      </c>
      <c r="F134" s="499"/>
      <c r="G134" s="25">
        <v>428</v>
      </c>
      <c r="H134" s="499"/>
      <c r="I134" s="487"/>
      <c r="J134" s="499"/>
      <c r="K134" s="487"/>
      <c r="L134" s="490"/>
      <c r="M134" s="490"/>
      <c r="N134" s="493"/>
      <c r="O134" s="501"/>
      <c r="P134" s="46"/>
    </row>
    <row r="135" spans="1:16" s="66" customFormat="1" ht="15" x14ac:dyDescent="0.25">
      <c r="A135" s="1"/>
      <c r="B135" s="497"/>
      <c r="C135" s="500"/>
      <c r="D135" s="500"/>
      <c r="E135" s="16" t="s">
        <v>336</v>
      </c>
      <c r="F135" s="500"/>
      <c r="G135" s="25">
        <v>429</v>
      </c>
      <c r="H135" s="500"/>
      <c r="I135" s="488"/>
      <c r="J135" s="500"/>
      <c r="K135" s="488"/>
      <c r="L135" s="491"/>
      <c r="M135" s="491"/>
      <c r="N135" s="494"/>
      <c r="O135" s="501"/>
      <c r="P135" s="46"/>
    </row>
    <row r="136" spans="1:16" s="66" customFormat="1" ht="15" x14ac:dyDescent="0.25">
      <c r="A136" s="1"/>
      <c r="B136" s="14">
        <v>75</v>
      </c>
      <c r="C136" s="16" t="s">
        <v>337</v>
      </c>
      <c r="D136" s="16" t="s">
        <v>21</v>
      </c>
      <c r="E136" s="15" t="s">
        <v>288</v>
      </c>
      <c r="F136" s="25">
        <v>43</v>
      </c>
      <c r="G136" s="25">
        <v>209</v>
      </c>
      <c r="H136" s="16">
        <v>1</v>
      </c>
      <c r="I136" s="163" t="s">
        <v>26</v>
      </c>
      <c r="J136" s="16">
        <v>2</v>
      </c>
      <c r="K136" s="16" t="s">
        <v>338</v>
      </c>
      <c r="L136" s="20">
        <v>428.04</v>
      </c>
      <c r="M136" s="20">
        <f>L136*126</f>
        <v>53933.04</v>
      </c>
      <c r="N136" s="20"/>
      <c r="O136" s="3" t="s">
        <v>20</v>
      </c>
      <c r="P136" s="46"/>
    </row>
    <row r="137" spans="1:16" s="66" customFormat="1" ht="15" x14ac:dyDescent="0.25">
      <c r="A137" s="1"/>
      <c r="B137" s="14">
        <v>76</v>
      </c>
      <c r="C137" s="16" t="s">
        <v>339</v>
      </c>
      <c r="D137" s="16" t="s">
        <v>21</v>
      </c>
      <c r="E137" s="15" t="s">
        <v>288</v>
      </c>
      <c r="F137" s="25">
        <v>48</v>
      </c>
      <c r="G137" s="25">
        <v>1217</v>
      </c>
      <c r="H137" s="16">
        <v>1</v>
      </c>
      <c r="I137" s="163" t="s">
        <v>107</v>
      </c>
      <c r="J137" s="16"/>
      <c r="K137" s="163"/>
      <c r="L137" s="20"/>
      <c r="M137" s="20">
        <f>L137*126</f>
        <v>0</v>
      </c>
      <c r="N137" s="20"/>
      <c r="O137" s="3" t="s">
        <v>20</v>
      </c>
      <c r="P137" s="46"/>
    </row>
    <row r="138" spans="1:16" s="66" customFormat="1" ht="15" x14ac:dyDescent="0.25">
      <c r="A138" s="1"/>
      <c r="B138" s="14">
        <v>77</v>
      </c>
      <c r="C138" s="16" t="s">
        <v>340</v>
      </c>
      <c r="D138" s="16" t="s">
        <v>21</v>
      </c>
      <c r="E138" s="15" t="s">
        <v>288</v>
      </c>
      <c r="F138" s="25">
        <v>51</v>
      </c>
      <c r="G138" s="25">
        <v>130</v>
      </c>
      <c r="H138" s="16"/>
      <c r="I138" s="16" t="s">
        <v>174</v>
      </c>
      <c r="J138" s="16">
        <v>2</v>
      </c>
      <c r="K138" s="16" t="s">
        <v>341</v>
      </c>
      <c r="L138" s="20">
        <v>270.36</v>
      </c>
      <c r="M138" s="20">
        <f>L138*126</f>
        <v>34065.360000000001</v>
      </c>
      <c r="N138" s="20"/>
      <c r="O138" s="3" t="s">
        <v>20</v>
      </c>
      <c r="P138" s="46"/>
    </row>
    <row r="139" spans="1:16" s="66" customFormat="1" ht="30" x14ac:dyDescent="0.25">
      <c r="A139" s="1"/>
      <c r="B139" s="14">
        <v>78</v>
      </c>
      <c r="C139" s="16" t="s">
        <v>342</v>
      </c>
      <c r="D139" s="16" t="s">
        <v>21</v>
      </c>
      <c r="E139" s="15" t="s">
        <v>288</v>
      </c>
      <c r="F139" s="25">
        <v>51</v>
      </c>
      <c r="G139" s="25">
        <v>1085</v>
      </c>
      <c r="H139" s="16">
        <v>3</v>
      </c>
      <c r="I139" s="16" t="s">
        <v>35</v>
      </c>
      <c r="J139" s="16">
        <v>2</v>
      </c>
      <c r="K139" s="16" t="s">
        <v>343</v>
      </c>
      <c r="L139" s="20">
        <v>651.20000000000005</v>
      </c>
      <c r="M139" s="20">
        <f>L139*176.4</f>
        <v>114871.68000000001</v>
      </c>
      <c r="N139" s="20"/>
      <c r="O139" s="3" t="s">
        <v>20</v>
      </c>
      <c r="P139" s="46"/>
    </row>
    <row r="140" spans="1:16" s="66" customFormat="1" ht="15" x14ac:dyDescent="0.25">
      <c r="A140" s="1"/>
      <c r="B140" s="14">
        <v>79</v>
      </c>
      <c r="C140" s="16" t="s">
        <v>342</v>
      </c>
      <c r="D140" s="16" t="s">
        <v>21</v>
      </c>
      <c r="E140" s="15" t="s">
        <v>110</v>
      </c>
      <c r="F140" s="25">
        <v>51</v>
      </c>
      <c r="G140" s="25">
        <v>3295</v>
      </c>
      <c r="H140" s="16">
        <v>9</v>
      </c>
      <c r="I140" s="16" t="s">
        <v>24</v>
      </c>
      <c r="J140" s="16">
        <v>2</v>
      </c>
      <c r="K140" s="16" t="s">
        <v>263</v>
      </c>
      <c r="L140" s="20">
        <v>244.03</v>
      </c>
      <c r="M140" s="20">
        <f t="shared" ref="M140:M154" si="4">L140*126</f>
        <v>30747.78</v>
      </c>
      <c r="N140" s="20"/>
      <c r="O140" s="3" t="s">
        <v>20</v>
      </c>
      <c r="P140" s="46"/>
    </row>
    <row r="141" spans="1:16" s="66" customFormat="1" ht="15" x14ac:dyDescent="0.25">
      <c r="A141" s="1"/>
      <c r="B141" s="14">
        <v>80</v>
      </c>
      <c r="C141" s="16" t="s">
        <v>342</v>
      </c>
      <c r="D141" s="16" t="s">
        <v>21</v>
      </c>
      <c r="E141" s="15" t="s">
        <v>110</v>
      </c>
      <c r="F141" s="25">
        <v>51</v>
      </c>
      <c r="G141" s="25">
        <v>3295</v>
      </c>
      <c r="H141" s="16">
        <v>10</v>
      </c>
      <c r="I141" s="16" t="s">
        <v>24</v>
      </c>
      <c r="J141" s="16">
        <v>2</v>
      </c>
      <c r="K141" s="16" t="s">
        <v>260</v>
      </c>
      <c r="L141" s="20">
        <v>271.14</v>
      </c>
      <c r="M141" s="20">
        <f t="shared" si="4"/>
        <v>34163.64</v>
      </c>
      <c r="N141" s="20"/>
      <c r="O141" s="3" t="s">
        <v>20</v>
      </c>
      <c r="P141" s="46"/>
    </row>
    <row r="142" spans="1:16" s="66" customFormat="1" ht="15" x14ac:dyDescent="0.25">
      <c r="A142" s="1"/>
      <c r="B142" s="14">
        <v>81</v>
      </c>
      <c r="C142" s="16" t="s">
        <v>342</v>
      </c>
      <c r="D142" s="16" t="s">
        <v>21</v>
      </c>
      <c r="E142" s="15" t="s">
        <v>344</v>
      </c>
      <c r="F142" s="25">
        <v>51</v>
      </c>
      <c r="G142" s="25">
        <v>3295</v>
      </c>
      <c r="H142" s="16">
        <v>11</v>
      </c>
      <c r="I142" s="16" t="s">
        <v>24</v>
      </c>
      <c r="J142" s="16">
        <v>2</v>
      </c>
      <c r="K142" s="16" t="s">
        <v>263</v>
      </c>
      <c r="L142" s="20">
        <v>244.03</v>
      </c>
      <c r="M142" s="20">
        <f t="shared" si="4"/>
        <v>30747.78</v>
      </c>
      <c r="N142" s="20"/>
      <c r="O142" s="3" t="s">
        <v>20</v>
      </c>
      <c r="P142" s="46"/>
    </row>
    <row r="143" spans="1:16" s="66" customFormat="1" ht="15" x14ac:dyDescent="0.25">
      <c r="A143" s="1"/>
      <c r="B143" s="14">
        <v>82</v>
      </c>
      <c r="C143" s="16" t="s">
        <v>342</v>
      </c>
      <c r="D143" s="16" t="s">
        <v>21</v>
      </c>
      <c r="E143" s="15" t="s">
        <v>344</v>
      </c>
      <c r="F143" s="25">
        <v>51</v>
      </c>
      <c r="G143" s="25">
        <v>3295</v>
      </c>
      <c r="H143" s="16">
        <v>12</v>
      </c>
      <c r="I143" s="16" t="s">
        <v>24</v>
      </c>
      <c r="J143" s="16">
        <v>2</v>
      </c>
      <c r="K143" s="16" t="s">
        <v>260</v>
      </c>
      <c r="L143" s="20">
        <v>271.14</v>
      </c>
      <c r="M143" s="20">
        <f t="shared" si="4"/>
        <v>34163.64</v>
      </c>
      <c r="N143" s="20"/>
      <c r="O143" s="3" t="s">
        <v>20</v>
      </c>
      <c r="P143" s="46"/>
    </row>
    <row r="144" spans="1:16" s="66" customFormat="1" ht="15" x14ac:dyDescent="0.25">
      <c r="A144" s="1"/>
      <c r="B144" s="14">
        <v>83</v>
      </c>
      <c r="C144" s="16" t="s">
        <v>342</v>
      </c>
      <c r="D144" s="16" t="s">
        <v>21</v>
      </c>
      <c r="E144" s="15" t="s">
        <v>288</v>
      </c>
      <c r="F144" s="25">
        <v>51</v>
      </c>
      <c r="G144" s="25">
        <v>3295</v>
      </c>
      <c r="H144" s="16">
        <v>14</v>
      </c>
      <c r="I144" s="163" t="s">
        <v>49</v>
      </c>
      <c r="J144" s="16">
        <v>1</v>
      </c>
      <c r="K144" s="16" t="s">
        <v>345</v>
      </c>
      <c r="L144" s="20">
        <v>571.20000000000005</v>
      </c>
      <c r="M144" s="20">
        <f t="shared" si="4"/>
        <v>71971.200000000012</v>
      </c>
      <c r="N144" s="20"/>
      <c r="O144" s="3" t="s">
        <v>20</v>
      </c>
      <c r="P144" s="46"/>
    </row>
    <row r="145" spans="1:16" s="66" customFormat="1" ht="15" x14ac:dyDescent="0.25">
      <c r="A145" s="1"/>
      <c r="B145" s="14">
        <v>84</v>
      </c>
      <c r="C145" s="16" t="s">
        <v>342</v>
      </c>
      <c r="D145" s="16" t="s">
        <v>21</v>
      </c>
      <c r="E145" s="15" t="s">
        <v>288</v>
      </c>
      <c r="F145" s="25">
        <v>51</v>
      </c>
      <c r="G145" s="25">
        <v>4030</v>
      </c>
      <c r="H145" s="16">
        <v>2</v>
      </c>
      <c r="I145" s="16" t="s">
        <v>24</v>
      </c>
      <c r="J145" s="16">
        <v>2</v>
      </c>
      <c r="K145" s="16" t="s">
        <v>852</v>
      </c>
      <c r="L145" s="20">
        <v>162.68</v>
      </c>
      <c r="M145" s="20">
        <f t="shared" si="4"/>
        <v>20497.68</v>
      </c>
      <c r="N145" s="20"/>
      <c r="O145" s="3" t="s">
        <v>20</v>
      </c>
      <c r="P145" s="46"/>
    </row>
    <row r="146" spans="1:16" s="66" customFormat="1" ht="15" x14ac:dyDescent="0.25">
      <c r="A146" s="1"/>
      <c r="B146" s="14">
        <v>85</v>
      </c>
      <c r="C146" s="16" t="s">
        <v>342</v>
      </c>
      <c r="D146" s="16" t="s">
        <v>21</v>
      </c>
      <c r="E146" s="15" t="s">
        <v>286</v>
      </c>
      <c r="F146" s="25">
        <v>51</v>
      </c>
      <c r="G146" s="25">
        <v>4030</v>
      </c>
      <c r="H146" s="16">
        <v>3</v>
      </c>
      <c r="I146" s="163" t="s">
        <v>26</v>
      </c>
      <c r="J146" s="16">
        <v>1</v>
      </c>
      <c r="K146" s="16" t="s">
        <v>651</v>
      </c>
      <c r="L146" s="20">
        <v>147.29</v>
      </c>
      <c r="M146" s="20">
        <f t="shared" si="4"/>
        <v>18558.539999999997</v>
      </c>
      <c r="N146" s="20"/>
      <c r="O146" s="3" t="s">
        <v>20</v>
      </c>
      <c r="P146" s="46"/>
    </row>
    <row r="147" spans="1:16" s="66" customFormat="1" ht="15" x14ac:dyDescent="0.25">
      <c r="A147" s="1"/>
      <c r="B147" s="14">
        <v>86</v>
      </c>
      <c r="C147" s="16" t="s">
        <v>342</v>
      </c>
      <c r="D147" s="16" t="s">
        <v>21</v>
      </c>
      <c r="E147" s="15" t="s">
        <v>288</v>
      </c>
      <c r="F147" s="25">
        <v>51</v>
      </c>
      <c r="G147" s="25">
        <v>4082</v>
      </c>
      <c r="H147" s="16"/>
      <c r="I147" s="16" t="s">
        <v>104</v>
      </c>
      <c r="J147" s="16"/>
      <c r="K147" s="16"/>
      <c r="L147" s="20"/>
      <c r="M147" s="20">
        <f t="shared" si="4"/>
        <v>0</v>
      </c>
      <c r="N147" s="20"/>
      <c r="O147" s="3" t="s">
        <v>20</v>
      </c>
      <c r="P147" s="46"/>
    </row>
    <row r="148" spans="1:16" s="66" customFormat="1" ht="15" x14ac:dyDescent="0.25">
      <c r="A148" s="1"/>
      <c r="B148" s="14">
        <v>87</v>
      </c>
      <c r="C148" s="16" t="s">
        <v>342</v>
      </c>
      <c r="D148" s="16" t="s">
        <v>21</v>
      </c>
      <c r="E148" s="15" t="s">
        <v>288</v>
      </c>
      <c r="F148" s="25">
        <v>51</v>
      </c>
      <c r="G148" s="25">
        <v>4083</v>
      </c>
      <c r="H148" s="16"/>
      <c r="I148" s="16" t="s">
        <v>104</v>
      </c>
      <c r="J148" s="16"/>
      <c r="K148" s="16"/>
      <c r="L148" s="20"/>
      <c r="M148" s="20">
        <f t="shared" si="4"/>
        <v>0</v>
      </c>
      <c r="N148" s="20"/>
      <c r="O148" s="3" t="s">
        <v>20</v>
      </c>
      <c r="P148" s="46"/>
    </row>
    <row r="149" spans="1:16" s="66" customFormat="1" ht="15" x14ac:dyDescent="0.25">
      <c r="A149" s="1"/>
      <c r="B149" s="14">
        <v>88</v>
      </c>
      <c r="C149" s="16" t="s">
        <v>342</v>
      </c>
      <c r="D149" s="16" t="s">
        <v>21</v>
      </c>
      <c r="E149" s="15" t="s">
        <v>288</v>
      </c>
      <c r="F149" s="25">
        <v>51</v>
      </c>
      <c r="G149" s="25">
        <v>4131</v>
      </c>
      <c r="H149" s="16">
        <v>1</v>
      </c>
      <c r="I149" s="16" t="s">
        <v>104</v>
      </c>
      <c r="J149" s="16"/>
      <c r="K149" s="16" t="s">
        <v>346</v>
      </c>
      <c r="L149" s="20"/>
      <c r="M149" s="20">
        <f t="shared" si="4"/>
        <v>0</v>
      </c>
      <c r="N149" s="20"/>
      <c r="O149" s="3" t="s">
        <v>20</v>
      </c>
      <c r="P149" s="46"/>
    </row>
    <row r="150" spans="1:16" s="66" customFormat="1" ht="15" x14ac:dyDescent="0.25">
      <c r="A150" s="1"/>
      <c r="B150" s="14">
        <v>89</v>
      </c>
      <c r="C150" s="16" t="s">
        <v>347</v>
      </c>
      <c r="D150" s="16" t="s">
        <v>21</v>
      </c>
      <c r="E150" s="15" t="s">
        <v>288</v>
      </c>
      <c r="F150" s="25">
        <v>54</v>
      </c>
      <c r="G150" s="25">
        <v>471</v>
      </c>
      <c r="H150" s="16">
        <v>5</v>
      </c>
      <c r="I150" s="163" t="s">
        <v>87</v>
      </c>
      <c r="J150" s="16" t="s">
        <v>30</v>
      </c>
      <c r="K150" s="16" t="s">
        <v>348</v>
      </c>
      <c r="L150" s="20">
        <v>131.54</v>
      </c>
      <c r="M150" s="20">
        <f t="shared" si="4"/>
        <v>16574.039999999997</v>
      </c>
      <c r="N150" s="20"/>
      <c r="O150" s="3" t="s">
        <v>20</v>
      </c>
      <c r="P150" s="46"/>
    </row>
    <row r="151" spans="1:16" s="66" customFormat="1" ht="15" x14ac:dyDescent="0.25">
      <c r="A151" s="1"/>
      <c r="B151" s="14">
        <v>90</v>
      </c>
      <c r="C151" s="16" t="s">
        <v>347</v>
      </c>
      <c r="D151" s="16" t="s">
        <v>21</v>
      </c>
      <c r="E151" s="15" t="s">
        <v>288</v>
      </c>
      <c r="F151" s="25">
        <v>54</v>
      </c>
      <c r="G151" s="25">
        <v>496</v>
      </c>
      <c r="H151" s="16">
        <v>1</v>
      </c>
      <c r="I151" s="163" t="s">
        <v>49</v>
      </c>
      <c r="J151" s="16">
        <v>1</v>
      </c>
      <c r="K151" s="16" t="s">
        <v>349</v>
      </c>
      <c r="L151" s="20">
        <v>560.36</v>
      </c>
      <c r="M151" s="20">
        <f t="shared" si="4"/>
        <v>70605.36</v>
      </c>
      <c r="N151" s="20"/>
      <c r="O151" s="3" t="s">
        <v>20</v>
      </c>
      <c r="P151" s="46"/>
    </row>
    <row r="152" spans="1:16" s="66" customFormat="1" ht="15" x14ac:dyDescent="0.25">
      <c r="A152" s="1"/>
      <c r="B152" s="14">
        <v>91</v>
      </c>
      <c r="C152" s="16" t="s">
        <v>347</v>
      </c>
      <c r="D152" s="16" t="s">
        <v>21</v>
      </c>
      <c r="E152" s="15" t="s">
        <v>288</v>
      </c>
      <c r="F152" s="25">
        <v>54</v>
      </c>
      <c r="G152" s="25">
        <v>497</v>
      </c>
      <c r="H152" s="16">
        <v>1</v>
      </c>
      <c r="I152" s="163" t="s">
        <v>107</v>
      </c>
      <c r="J152" s="16"/>
      <c r="K152" s="16"/>
      <c r="L152" s="20"/>
      <c r="M152" s="20">
        <f t="shared" si="4"/>
        <v>0</v>
      </c>
      <c r="N152" s="20"/>
      <c r="O152" s="3" t="s">
        <v>20</v>
      </c>
      <c r="P152" s="46"/>
    </row>
    <row r="153" spans="1:16" s="66" customFormat="1" ht="15" x14ac:dyDescent="0.25">
      <c r="A153" s="1"/>
      <c r="B153" s="14">
        <v>92</v>
      </c>
      <c r="C153" s="16" t="s">
        <v>350</v>
      </c>
      <c r="D153" s="16" t="s">
        <v>21</v>
      </c>
      <c r="E153" s="15" t="s">
        <v>288</v>
      </c>
      <c r="F153" s="25">
        <v>55</v>
      </c>
      <c r="G153" s="25">
        <v>564</v>
      </c>
      <c r="H153" s="16">
        <v>1</v>
      </c>
      <c r="I153" s="16" t="s">
        <v>38</v>
      </c>
      <c r="J153" s="16">
        <v>2</v>
      </c>
      <c r="K153" s="16" t="s">
        <v>263</v>
      </c>
      <c r="L153" s="20">
        <v>169.66</v>
      </c>
      <c r="M153" s="20">
        <f t="shared" si="4"/>
        <v>21377.16</v>
      </c>
      <c r="N153" s="20"/>
      <c r="O153" s="3" t="s">
        <v>20</v>
      </c>
      <c r="P153" s="46"/>
    </row>
    <row r="154" spans="1:16" s="66" customFormat="1" ht="15" x14ac:dyDescent="0.25">
      <c r="A154" s="1"/>
      <c r="B154" s="14">
        <v>93</v>
      </c>
      <c r="C154" s="16" t="s">
        <v>351</v>
      </c>
      <c r="D154" s="16" t="s">
        <v>21</v>
      </c>
      <c r="E154" s="15" t="s">
        <v>288</v>
      </c>
      <c r="F154" s="16">
        <v>55</v>
      </c>
      <c r="G154" s="25">
        <v>711</v>
      </c>
      <c r="H154" s="16">
        <v>1</v>
      </c>
      <c r="I154" s="16" t="s">
        <v>83</v>
      </c>
      <c r="J154" s="16">
        <v>2</v>
      </c>
      <c r="K154" s="16" t="s">
        <v>352</v>
      </c>
      <c r="L154" s="20">
        <v>69.72</v>
      </c>
      <c r="M154" s="20">
        <f t="shared" si="4"/>
        <v>8784.7199999999993</v>
      </c>
      <c r="N154" s="20"/>
      <c r="O154" s="3" t="s">
        <v>20</v>
      </c>
      <c r="P154" s="46"/>
    </row>
    <row r="155" spans="1:16" s="66" customFormat="1" ht="15" x14ac:dyDescent="0.25">
      <c r="A155" s="1"/>
      <c r="B155" s="14">
        <v>94</v>
      </c>
      <c r="C155" s="16" t="s">
        <v>347</v>
      </c>
      <c r="D155" s="16" t="s">
        <v>21</v>
      </c>
      <c r="E155" s="15" t="s">
        <v>288</v>
      </c>
      <c r="F155" s="16">
        <v>55</v>
      </c>
      <c r="G155" s="25">
        <v>714</v>
      </c>
      <c r="H155" s="16">
        <v>1</v>
      </c>
      <c r="I155" s="16" t="s">
        <v>19</v>
      </c>
      <c r="J155" s="16"/>
      <c r="K155" s="16"/>
      <c r="L155" s="20">
        <v>5814</v>
      </c>
      <c r="M155" s="20"/>
      <c r="N155" s="20">
        <f>L155*63</f>
        <v>366282</v>
      </c>
      <c r="O155" s="3" t="s">
        <v>353</v>
      </c>
      <c r="P155" s="46"/>
    </row>
    <row r="156" spans="1:16" s="66" customFormat="1" ht="30" x14ac:dyDescent="0.25">
      <c r="A156" s="1"/>
      <c r="B156" s="14">
        <v>95</v>
      </c>
      <c r="C156" s="16" t="s">
        <v>347</v>
      </c>
      <c r="D156" s="16" t="s">
        <v>21</v>
      </c>
      <c r="E156" s="15" t="s">
        <v>288</v>
      </c>
      <c r="F156" s="16">
        <v>55</v>
      </c>
      <c r="G156" s="25">
        <v>714</v>
      </c>
      <c r="H156" s="16">
        <v>2</v>
      </c>
      <c r="I156" s="16" t="s">
        <v>29</v>
      </c>
      <c r="J156" s="16">
        <v>2</v>
      </c>
      <c r="K156" s="16" t="s">
        <v>310</v>
      </c>
      <c r="L156" s="20">
        <v>561.65</v>
      </c>
      <c r="M156" s="20">
        <f>L156*126</f>
        <v>70767.899999999994</v>
      </c>
      <c r="N156" s="20"/>
      <c r="O156" s="3" t="s">
        <v>353</v>
      </c>
      <c r="P156" s="46"/>
    </row>
    <row r="157" spans="1:16" s="66" customFormat="1" ht="30" x14ac:dyDescent="0.25">
      <c r="A157" s="1"/>
      <c r="B157" s="14">
        <v>96</v>
      </c>
      <c r="C157" s="16" t="s">
        <v>347</v>
      </c>
      <c r="D157" s="16" t="s">
        <v>21</v>
      </c>
      <c r="E157" s="15" t="s">
        <v>110</v>
      </c>
      <c r="F157" s="16">
        <v>55</v>
      </c>
      <c r="G157" s="25">
        <v>714</v>
      </c>
      <c r="H157" s="16">
        <v>3</v>
      </c>
      <c r="I157" s="16" t="s">
        <v>29</v>
      </c>
      <c r="J157" s="16">
        <v>2</v>
      </c>
      <c r="K157" s="16" t="s">
        <v>310</v>
      </c>
      <c r="L157" s="20">
        <v>561.65</v>
      </c>
      <c r="M157" s="20">
        <f>L157*126</f>
        <v>70767.899999999994</v>
      </c>
      <c r="N157" s="20"/>
      <c r="O157" s="3" t="s">
        <v>353</v>
      </c>
      <c r="P157" s="46"/>
    </row>
    <row r="158" spans="1:16" s="66" customFormat="1" ht="15" x14ac:dyDescent="0.25">
      <c r="A158" s="1"/>
      <c r="B158" s="14">
        <v>97</v>
      </c>
      <c r="C158" s="16" t="s">
        <v>347</v>
      </c>
      <c r="D158" s="16" t="s">
        <v>21</v>
      </c>
      <c r="E158" s="15" t="s">
        <v>288</v>
      </c>
      <c r="F158" s="16">
        <v>55</v>
      </c>
      <c r="G158" s="25">
        <v>714</v>
      </c>
      <c r="H158" s="16">
        <v>4</v>
      </c>
      <c r="I158" s="16" t="s">
        <v>29</v>
      </c>
      <c r="J158" s="16">
        <v>2</v>
      </c>
      <c r="K158" s="16" t="s">
        <v>31</v>
      </c>
      <c r="L158" s="20">
        <v>524.20000000000005</v>
      </c>
      <c r="M158" s="20">
        <f>L158*126</f>
        <v>66049.200000000012</v>
      </c>
      <c r="N158" s="20"/>
      <c r="O158" s="3" t="s">
        <v>353</v>
      </c>
      <c r="P158" s="46"/>
    </row>
    <row r="159" spans="1:16" s="66" customFormat="1" ht="15" x14ac:dyDescent="0.25">
      <c r="A159" s="1"/>
      <c r="B159" s="14">
        <v>98</v>
      </c>
      <c r="C159" s="16" t="s">
        <v>347</v>
      </c>
      <c r="D159" s="16" t="s">
        <v>21</v>
      </c>
      <c r="E159" s="15" t="s">
        <v>110</v>
      </c>
      <c r="F159" s="16">
        <v>55</v>
      </c>
      <c r="G159" s="25">
        <v>714</v>
      </c>
      <c r="H159" s="16">
        <v>5</v>
      </c>
      <c r="I159" s="16" t="s">
        <v>29</v>
      </c>
      <c r="J159" s="16">
        <v>2</v>
      </c>
      <c r="K159" s="16" t="s">
        <v>31</v>
      </c>
      <c r="L159" s="20">
        <v>524.20000000000005</v>
      </c>
      <c r="M159" s="20">
        <f>L159*126</f>
        <v>66049.200000000012</v>
      </c>
      <c r="N159" s="20"/>
      <c r="O159" s="3" t="s">
        <v>353</v>
      </c>
      <c r="P159" s="46"/>
    </row>
    <row r="160" spans="1:16" s="66" customFormat="1" ht="15" x14ac:dyDescent="0.25">
      <c r="A160" s="1"/>
      <c r="B160" s="14">
        <v>99</v>
      </c>
      <c r="C160" s="16" t="s">
        <v>347</v>
      </c>
      <c r="D160" s="16" t="s">
        <v>21</v>
      </c>
      <c r="E160" s="16"/>
      <c r="F160" s="16">
        <v>55</v>
      </c>
      <c r="G160" s="25">
        <v>714</v>
      </c>
      <c r="H160" s="16">
        <v>6</v>
      </c>
      <c r="I160" s="16" t="s">
        <v>19</v>
      </c>
      <c r="J160" s="16"/>
      <c r="K160" s="16"/>
      <c r="L160" s="20">
        <v>1632</v>
      </c>
      <c r="M160" s="20"/>
      <c r="N160" s="20">
        <f>L160*63</f>
        <v>102816</v>
      </c>
      <c r="O160" s="3" t="s">
        <v>353</v>
      </c>
      <c r="P160" s="46"/>
    </row>
    <row r="161" spans="1:16" s="66" customFormat="1" ht="15" x14ac:dyDescent="0.25">
      <c r="A161" s="1"/>
      <c r="B161" s="14">
        <v>100</v>
      </c>
      <c r="C161" s="16" t="s">
        <v>354</v>
      </c>
      <c r="D161" s="16" t="s">
        <v>21</v>
      </c>
      <c r="E161" s="15" t="s">
        <v>288</v>
      </c>
      <c r="F161" s="16">
        <v>56</v>
      </c>
      <c r="G161" s="25">
        <v>504</v>
      </c>
      <c r="H161" s="16">
        <v>18</v>
      </c>
      <c r="I161" s="16" t="s">
        <v>24</v>
      </c>
      <c r="J161" s="16">
        <v>2</v>
      </c>
      <c r="K161" s="16" t="s">
        <v>271</v>
      </c>
      <c r="L161" s="20">
        <v>433.82</v>
      </c>
      <c r="M161" s="20">
        <f t="shared" ref="M161:M171" si="5">L161*126</f>
        <v>54661.32</v>
      </c>
      <c r="N161" s="20"/>
      <c r="O161" s="3" t="s">
        <v>20</v>
      </c>
      <c r="P161" s="46"/>
    </row>
    <row r="162" spans="1:16" s="66" customFormat="1" ht="30" x14ac:dyDescent="0.25">
      <c r="A162" s="1"/>
      <c r="B162" s="14">
        <v>101</v>
      </c>
      <c r="C162" s="16" t="s">
        <v>354</v>
      </c>
      <c r="D162" s="16" t="s">
        <v>21</v>
      </c>
      <c r="E162" s="15" t="s">
        <v>288</v>
      </c>
      <c r="F162" s="16">
        <v>56</v>
      </c>
      <c r="G162" s="25">
        <v>504</v>
      </c>
      <c r="H162" s="16">
        <v>23</v>
      </c>
      <c r="I162" s="16" t="s">
        <v>24</v>
      </c>
      <c r="J162" s="16">
        <v>2</v>
      </c>
      <c r="K162" s="16" t="s">
        <v>128</v>
      </c>
      <c r="L162" s="20">
        <v>189.8</v>
      </c>
      <c r="M162" s="20">
        <f t="shared" si="5"/>
        <v>23914.800000000003</v>
      </c>
      <c r="N162" s="20"/>
      <c r="O162" s="3" t="s">
        <v>20</v>
      </c>
      <c r="P162" s="46"/>
    </row>
    <row r="163" spans="1:16" s="66" customFormat="1" ht="30" x14ac:dyDescent="0.25">
      <c r="A163" s="1"/>
      <c r="B163" s="14">
        <v>102</v>
      </c>
      <c r="C163" s="16" t="s">
        <v>354</v>
      </c>
      <c r="D163" s="16" t="s">
        <v>21</v>
      </c>
      <c r="E163" s="15" t="s">
        <v>288</v>
      </c>
      <c r="F163" s="16">
        <v>56</v>
      </c>
      <c r="G163" s="25">
        <v>504</v>
      </c>
      <c r="H163" s="16">
        <v>24</v>
      </c>
      <c r="I163" s="16" t="s">
        <v>24</v>
      </c>
      <c r="J163" s="16">
        <v>2</v>
      </c>
      <c r="K163" s="16" t="s">
        <v>128</v>
      </c>
      <c r="L163" s="20">
        <v>189.8</v>
      </c>
      <c r="M163" s="20">
        <f t="shared" si="5"/>
        <v>23914.800000000003</v>
      </c>
      <c r="N163" s="20"/>
      <c r="O163" s="3" t="s">
        <v>20</v>
      </c>
      <c r="P163" s="46"/>
    </row>
    <row r="164" spans="1:16" s="66" customFormat="1" ht="30" x14ac:dyDescent="0.25">
      <c r="A164" s="1"/>
      <c r="B164" s="14">
        <v>103</v>
      </c>
      <c r="C164" s="16" t="s">
        <v>354</v>
      </c>
      <c r="D164" s="16" t="s">
        <v>21</v>
      </c>
      <c r="E164" s="15" t="s">
        <v>288</v>
      </c>
      <c r="F164" s="16">
        <v>56</v>
      </c>
      <c r="G164" s="25">
        <v>504</v>
      </c>
      <c r="H164" s="16">
        <v>25</v>
      </c>
      <c r="I164" s="16" t="s">
        <v>24</v>
      </c>
      <c r="J164" s="16">
        <v>2</v>
      </c>
      <c r="K164" s="16" t="s">
        <v>128</v>
      </c>
      <c r="L164" s="20">
        <v>189.8</v>
      </c>
      <c r="M164" s="20">
        <f t="shared" si="5"/>
        <v>23914.800000000003</v>
      </c>
      <c r="N164" s="20"/>
      <c r="O164" s="3" t="s">
        <v>20</v>
      </c>
      <c r="P164" s="46"/>
    </row>
    <row r="165" spans="1:16" s="66" customFormat="1" ht="30" x14ac:dyDescent="0.25">
      <c r="A165" s="1"/>
      <c r="B165" s="14">
        <v>104</v>
      </c>
      <c r="C165" s="16" t="s">
        <v>354</v>
      </c>
      <c r="D165" s="16" t="s">
        <v>21</v>
      </c>
      <c r="E165" s="15" t="s">
        <v>288</v>
      </c>
      <c r="F165" s="16">
        <v>56</v>
      </c>
      <c r="G165" s="25">
        <v>504</v>
      </c>
      <c r="H165" s="16">
        <v>26</v>
      </c>
      <c r="I165" s="16" t="s">
        <v>24</v>
      </c>
      <c r="J165" s="16">
        <v>2</v>
      </c>
      <c r="K165" s="16" t="s">
        <v>128</v>
      </c>
      <c r="L165" s="20">
        <v>189.8</v>
      </c>
      <c r="M165" s="20">
        <f t="shared" si="5"/>
        <v>23914.800000000003</v>
      </c>
      <c r="N165" s="20"/>
      <c r="O165" s="3" t="s">
        <v>20</v>
      </c>
      <c r="P165" s="46"/>
    </row>
    <row r="166" spans="1:16" s="66" customFormat="1" ht="30" x14ac:dyDescent="0.25">
      <c r="A166" s="1"/>
      <c r="B166" s="14">
        <v>105</v>
      </c>
      <c r="C166" s="16" t="s">
        <v>354</v>
      </c>
      <c r="D166" s="16" t="s">
        <v>21</v>
      </c>
      <c r="E166" s="15" t="s">
        <v>288</v>
      </c>
      <c r="F166" s="16">
        <v>56</v>
      </c>
      <c r="G166" s="25">
        <v>504</v>
      </c>
      <c r="H166" s="16">
        <v>27</v>
      </c>
      <c r="I166" s="16" t="s">
        <v>24</v>
      </c>
      <c r="J166" s="16">
        <v>2</v>
      </c>
      <c r="K166" s="16" t="s">
        <v>310</v>
      </c>
      <c r="L166" s="20">
        <v>464.81</v>
      </c>
      <c r="M166" s="20">
        <f t="shared" si="5"/>
        <v>58566.06</v>
      </c>
      <c r="N166" s="20"/>
      <c r="O166" s="3" t="s">
        <v>20</v>
      </c>
      <c r="P166" s="46"/>
    </row>
    <row r="167" spans="1:16" s="66" customFormat="1" ht="15" x14ac:dyDescent="0.25">
      <c r="A167" s="1"/>
      <c r="B167" s="14">
        <v>106</v>
      </c>
      <c r="C167" s="16" t="s">
        <v>354</v>
      </c>
      <c r="D167" s="16" t="s">
        <v>21</v>
      </c>
      <c r="E167" s="15" t="s">
        <v>288</v>
      </c>
      <c r="F167" s="16">
        <v>56</v>
      </c>
      <c r="G167" s="25">
        <v>1177</v>
      </c>
      <c r="H167" s="16">
        <v>1</v>
      </c>
      <c r="I167" s="163" t="s">
        <v>49</v>
      </c>
      <c r="J167" s="16">
        <v>2</v>
      </c>
      <c r="K167" s="16" t="s">
        <v>355</v>
      </c>
      <c r="L167" s="20">
        <v>74.37</v>
      </c>
      <c r="M167" s="20">
        <f t="shared" si="5"/>
        <v>9370.6200000000008</v>
      </c>
      <c r="N167" s="20"/>
      <c r="O167" s="3" t="s">
        <v>20</v>
      </c>
      <c r="P167" s="46"/>
    </row>
    <row r="168" spans="1:16" s="66" customFormat="1" ht="15" x14ac:dyDescent="0.25">
      <c r="A168" s="1"/>
      <c r="B168" s="14">
        <v>107</v>
      </c>
      <c r="C168" s="16" t="s">
        <v>354</v>
      </c>
      <c r="D168" s="16" t="s">
        <v>21</v>
      </c>
      <c r="E168" s="15" t="s">
        <v>288</v>
      </c>
      <c r="F168" s="16">
        <v>56</v>
      </c>
      <c r="G168" s="25">
        <v>1177</v>
      </c>
      <c r="H168" s="16">
        <v>2</v>
      </c>
      <c r="I168" s="163" t="s">
        <v>49</v>
      </c>
      <c r="J168" s="16">
        <v>2</v>
      </c>
      <c r="K168" s="16" t="s">
        <v>355</v>
      </c>
      <c r="L168" s="20">
        <v>74.37</v>
      </c>
      <c r="M168" s="20">
        <f t="shared" si="5"/>
        <v>9370.6200000000008</v>
      </c>
      <c r="N168" s="20"/>
      <c r="O168" s="3" t="s">
        <v>20</v>
      </c>
      <c r="P168" s="46"/>
    </row>
    <row r="169" spans="1:16" s="66" customFormat="1" ht="15" x14ac:dyDescent="0.25">
      <c r="A169" s="1"/>
      <c r="B169" s="14">
        <v>108</v>
      </c>
      <c r="C169" s="16" t="s">
        <v>354</v>
      </c>
      <c r="D169" s="16" t="s">
        <v>21</v>
      </c>
      <c r="E169" s="15" t="s">
        <v>288</v>
      </c>
      <c r="F169" s="16">
        <v>56</v>
      </c>
      <c r="G169" s="25">
        <v>1177</v>
      </c>
      <c r="H169" s="16">
        <v>3</v>
      </c>
      <c r="I169" s="163" t="s">
        <v>49</v>
      </c>
      <c r="J169" s="16">
        <v>2</v>
      </c>
      <c r="K169" s="16" t="s">
        <v>355</v>
      </c>
      <c r="L169" s="20">
        <v>74.37</v>
      </c>
      <c r="M169" s="20">
        <f t="shared" si="5"/>
        <v>9370.6200000000008</v>
      </c>
      <c r="N169" s="20"/>
      <c r="O169" s="3" t="s">
        <v>20</v>
      </c>
      <c r="P169" s="46"/>
    </row>
    <row r="170" spans="1:16" s="66" customFormat="1" ht="15" x14ac:dyDescent="0.25">
      <c r="A170" s="1"/>
      <c r="B170" s="14">
        <v>109</v>
      </c>
      <c r="C170" s="16" t="s">
        <v>354</v>
      </c>
      <c r="D170" s="16" t="s">
        <v>21</v>
      </c>
      <c r="E170" s="15" t="s">
        <v>288</v>
      </c>
      <c r="F170" s="16">
        <v>56</v>
      </c>
      <c r="G170" s="25">
        <v>1177</v>
      </c>
      <c r="H170" s="16">
        <v>4</v>
      </c>
      <c r="I170" s="163" t="s">
        <v>49</v>
      </c>
      <c r="J170" s="16">
        <v>2</v>
      </c>
      <c r="K170" s="16" t="s">
        <v>355</v>
      </c>
      <c r="L170" s="20">
        <v>74.37</v>
      </c>
      <c r="M170" s="20">
        <f t="shared" si="5"/>
        <v>9370.6200000000008</v>
      </c>
      <c r="N170" s="20"/>
      <c r="O170" s="3" t="s">
        <v>20</v>
      </c>
      <c r="P170" s="46"/>
    </row>
    <row r="171" spans="1:16" s="66" customFormat="1" ht="15" x14ac:dyDescent="0.25">
      <c r="A171" s="1"/>
      <c r="B171" s="14">
        <v>110</v>
      </c>
      <c r="C171" s="16"/>
      <c r="D171" s="16" t="s">
        <v>21</v>
      </c>
      <c r="E171" s="16"/>
      <c r="F171" s="16">
        <v>56</v>
      </c>
      <c r="G171" s="25">
        <v>1367</v>
      </c>
      <c r="H171" s="16"/>
      <c r="I171" s="16" t="s">
        <v>356</v>
      </c>
      <c r="J171" s="16"/>
      <c r="K171" s="16"/>
      <c r="L171" s="20"/>
      <c r="M171" s="20">
        <f t="shared" si="5"/>
        <v>0</v>
      </c>
      <c r="N171" s="20"/>
      <c r="O171" s="3" t="s">
        <v>20</v>
      </c>
      <c r="P171" s="46"/>
    </row>
    <row r="172" spans="1:16" s="66" customFormat="1" ht="30" x14ac:dyDescent="0.25">
      <c r="A172" s="1"/>
      <c r="B172" s="14">
        <v>111</v>
      </c>
      <c r="C172" s="16" t="s">
        <v>357</v>
      </c>
      <c r="D172" s="16" t="s">
        <v>21</v>
      </c>
      <c r="E172" s="15" t="s">
        <v>288</v>
      </c>
      <c r="F172" s="25">
        <v>58</v>
      </c>
      <c r="G172" s="25">
        <v>121</v>
      </c>
      <c r="H172" s="16">
        <v>6</v>
      </c>
      <c r="I172" s="16" t="s">
        <v>35</v>
      </c>
      <c r="J172" s="16">
        <v>2</v>
      </c>
      <c r="K172" s="16" t="s">
        <v>358</v>
      </c>
      <c r="L172" s="20">
        <v>488.05</v>
      </c>
      <c r="M172" s="20">
        <f>L172*176.4</f>
        <v>86092.02</v>
      </c>
      <c r="N172" s="20"/>
      <c r="O172" s="3" t="s">
        <v>20</v>
      </c>
      <c r="P172" s="46"/>
    </row>
    <row r="173" spans="1:16" s="66" customFormat="1" ht="15" x14ac:dyDescent="0.25">
      <c r="A173" s="1"/>
      <c r="B173" s="14">
        <v>112</v>
      </c>
      <c r="C173" s="16" t="s">
        <v>357</v>
      </c>
      <c r="D173" s="16" t="s">
        <v>21</v>
      </c>
      <c r="E173" s="15" t="s">
        <v>288</v>
      </c>
      <c r="F173" s="25">
        <v>58</v>
      </c>
      <c r="G173" s="25">
        <v>122</v>
      </c>
      <c r="H173" s="16">
        <v>1</v>
      </c>
      <c r="I173" s="16" t="s">
        <v>35</v>
      </c>
      <c r="J173" s="16">
        <v>2</v>
      </c>
      <c r="K173" s="16" t="s">
        <v>359</v>
      </c>
      <c r="L173" s="20">
        <v>188.25</v>
      </c>
      <c r="M173" s="20">
        <f>L173*176.4</f>
        <v>33207.300000000003</v>
      </c>
      <c r="N173" s="20"/>
      <c r="O173" s="3" t="s">
        <v>20</v>
      </c>
      <c r="P173" s="46"/>
    </row>
    <row r="174" spans="1:16" s="66" customFormat="1" ht="15" x14ac:dyDescent="0.25">
      <c r="A174" s="1"/>
      <c r="B174" s="14">
        <v>113</v>
      </c>
      <c r="C174" s="16" t="s">
        <v>357</v>
      </c>
      <c r="D174" s="16" t="s">
        <v>21</v>
      </c>
      <c r="E174" s="15" t="s">
        <v>288</v>
      </c>
      <c r="F174" s="25">
        <v>58</v>
      </c>
      <c r="G174" s="25">
        <v>124</v>
      </c>
      <c r="H174" s="16">
        <v>4</v>
      </c>
      <c r="I174" s="16" t="s">
        <v>35</v>
      </c>
      <c r="J174" s="16">
        <v>2</v>
      </c>
      <c r="K174" s="16" t="s">
        <v>360</v>
      </c>
      <c r="L174" s="20">
        <v>301.2</v>
      </c>
      <c r="M174" s="20">
        <f>L174*176.4</f>
        <v>53131.68</v>
      </c>
      <c r="N174" s="20"/>
      <c r="O174" s="3" t="s">
        <v>20</v>
      </c>
      <c r="P174" s="46"/>
    </row>
    <row r="175" spans="1:16" s="66" customFormat="1" ht="15" x14ac:dyDescent="0.25">
      <c r="A175" s="1"/>
      <c r="B175" s="14">
        <v>114</v>
      </c>
      <c r="C175" s="16" t="s">
        <v>357</v>
      </c>
      <c r="D175" s="16" t="s">
        <v>21</v>
      </c>
      <c r="E175" s="15" t="s">
        <v>288</v>
      </c>
      <c r="F175" s="16">
        <v>58</v>
      </c>
      <c r="G175" s="25">
        <v>324</v>
      </c>
      <c r="H175" s="16">
        <v>1</v>
      </c>
      <c r="I175" s="16" t="s">
        <v>104</v>
      </c>
      <c r="J175" s="16"/>
      <c r="K175" s="16"/>
      <c r="L175" s="20"/>
      <c r="M175" s="20"/>
      <c r="N175" s="20"/>
      <c r="O175" s="3" t="s">
        <v>20</v>
      </c>
      <c r="P175" s="46"/>
    </row>
    <row r="176" spans="1:16" s="66" customFormat="1" ht="15" x14ac:dyDescent="0.25">
      <c r="A176" s="1"/>
      <c r="B176" s="14">
        <v>115</v>
      </c>
      <c r="C176" s="16" t="s">
        <v>853</v>
      </c>
      <c r="D176" s="16" t="s">
        <v>21</v>
      </c>
      <c r="E176" s="15" t="s">
        <v>288</v>
      </c>
      <c r="F176" s="21">
        <v>58</v>
      </c>
      <c r="G176" s="21">
        <v>433</v>
      </c>
      <c r="H176" s="21">
        <v>1</v>
      </c>
      <c r="I176" s="21" t="s">
        <v>154</v>
      </c>
      <c r="J176" s="21"/>
      <c r="K176" s="21"/>
      <c r="L176" s="52"/>
      <c r="M176" s="51"/>
      <c r="N176" s="29"/>
      <c r="O176" s="3" t="s">
        <v>20</v>
      </c>
      <c r="P176" s="46"/>
    </row>
    <row r="177" spans="1:16" s="66" customFormat="1" ht="15" x14ac:dyDescent="0.25">
      <c r="A177" s="1"/>
      <c r="B177" s="249"/>
      <c r="C177" s="250"/>
      <c r="D177" s="250"/>
      <c r="E177" s="250"/>
      <c r="F177" s="250"/>
      <c r="G177" s="249"/>
      <c r="H177" s="249"/>
      <c r="I177" s="249"/>
      <c r="J177" s="249"/>
      <c r="K177" s="249"/>
      <c r="L177" s="418"/>
      <c r="M177" s="418"/>
      <c r="N177" s="418"/>
      <c r="O177" s="249"/>
      <c r="P177" s="46"/>
    </row>
    <row r="178" spans="1:16" s="66" customFormat="1" ht="15" x14ac:dyDescent="0.25">
      <c r="A178" s="1"/>
      <c r="B178" s="471" t="s">
        <v>42</v>
      </c>
      <c r="C178" s="472"/>
      <c r="D178" s="472"/>
      <c r="E178" s="472"/>
      <c r="F178" s="472"/>
      <c r="G178" s="472"/>
      <c r="H178" s="472"/>
      <c r="I178" s="472"/>
      <c r="J178" s="473"/>
      <c r="K178" s="3" t="s">
        <v>43</v>
      </c>
      <c r="L178" s="5">
        <f>SUM(L57:L176)</f>
        <v>90712.459999999963</v>
      </c>
      <c r="M178" s="5">
        <f>SUM(M57:M177)</f>
        <v>2972360.79</v>
      </c>
      <c r="N178" s="5">
        <f>SUM(N57:N176)</f>
        <v>4232592</v>
      </c>
      <c r="O178" s="413">
        <f>SUM(M178+N178)</f>
        <v>7204952.79</v>
      </c>
      <c r="P178" s="46"/>
    </row>
    <row r="179" spans="1:16" s="74" customFormat="1" x14ac:dyDescent="0.25">
      <c r="A179" s="77"/>
      <c r="B179" s="284"/>
      <c r="C179" s="285"/>
      <c r="D179" s="285"/>
      <c r="E179" s="285"/>
      <c r="F179" s="285"/>
      <c r="G179" s="284"/>
      <c r="H179" s="284"/>
      <c r="I179" s="284"/>
      <c r="J179" s="284"/>
      <c r="K179" s="284"/>
      <c r="L179" s="284"/>
      <c r="M179" s="284"/>
      <c r="N179" s="284"/>
      <c r="O179" s="284"/>
      <c r="P179" s="75"/>
    </row>
    <row r="180" spans="1:16" s="161" customFormat="1" ht="25.5" customHeight="1" x14ac:dyDescent="0.25">
      <c r="A180" s="139"/>
      <c r="B180" s="11">
        <v>7</v>
      </c>
      <c r="C180" s="483" t="s">
        <v>361</v>
      </c>
      <c r="D180" s="483"/>
      <c r="E180" s="464" t="s">
        <v>191</v>
      </c>
      <c r="F180" s="465"/>
      <c r="G180" s="465"/>
      <c r="H180" s="465"/>
      <c r="I180" s="465"/>
      <c r="J180" s="465"/>
      <c r="K180" s="465"/>
      <c r="L180" s="465"/>
      <c r="M180" s="465"/>
      <c r="N180" s="465"/>
      <c r="O180" s="466"/>
      <c r="P180" s="147"/>
    </row>
    <row r="181" spans="1:16" s="74" customFormat="1" x14ac:dyDescent="0.25">
      <c r="A181" s="77"/>
      <c r="B181" s="284"/>
      <c r="C181" s="285"/>
      <c r="D181" s="285"/>
      <c r="E181" s="285"/>
      <c r="F181" s="285"/>
      <c r="G181" s="284"/>
      <c r="H181" s="284"/>
      <c r="I181" s="284"/>
      <c r="J181" s="284"/>
      <c r="K181" s="284"/>
      <c r="L181" s="284"/>
      <c r="M181" s="284"/>
      <c r="N181" s="284"/>
      <c r="O181" s="284"/>
      <c r="P181" s="75"/>
    </row>
    <row r="182" spans="1:16" s="66" customFormat="1" ht="15" x14ac:dyDescent="0.25">
      <c r="A182" s="1"/>
      <c r="B182" s="14">
        <v>1</v>
      </c>
      <c r="C182" s="16" t="s">
        <v>855</v>
      </c>
      <c r="D182" s="16" t="s">
        <v>21</v>
      </c>
      <c r="E182" s="16" t="s">
        <v>685</v>
      </c>
      <c r="F182" s="49">
        <v>3</v>
      </c>
      <c r="G182" s="49">
        <v>293</v>
      </c>
      <c r="H182" s="50"/>
      <c r="I182" s="50" t="s">
        <v>101</v>
      </c>
      <c r="J182" s="50"/>
      <c r="K182" s="50"/>
      <c r="L182" s="37">
        <v>31140</v>
      </c>
      <c r="M182" s="29"/>
      <c r="N182" s="34">
        <f>L182*63</f>
        <v>1961820</v>
      </c>
      <c r="O182" s="48" t="s">
        <v>20</v>
      </c>
      <c r="P182" s="46"/>
    </row>
    <row r="183" spans="1:16" s="66" customFormat="1" ht="15" x14ac:dyDescent="0.25">
      <c r="A183" s="1"/>
      <c r="B183" s="14">
        <v>2</v>
      </c>
      <c r="C183" s="16" t="s">
        <v>855</v>
      </c>
      <c r="D183" s="16" t="s">
        <v>21</v>
      </c>
      <c r="E183" s="16" t="s">
        <v>856</v>
      </c>
      <c r="F183" s="49">
        <v>3</v>
      </c>
      <c r="G183" s="50">
        <v>294</v>
      </c>
      <c r="H183" s="50"/>
      <c r="I183" s="50" t="s">
        <v>101</v>
      </c>
      <c r="J183" s="50"/>
      <c r="K183" s="50"/>
      <c r="L183" s="37">
        <v>77150</v>
      </c>
      <c r="M183" s="29"/>
      <c r="N183" s="34">
        <f>L183*63</f>
        <v>4860450</v>
      </c>
      <c r="O183" s="48" t="s">
        <v>20</v>
      </c>
      <c r="P183" s="46"/>
    </row>
    <row r="184" spans="1:16" s="66" customFormat="1" ht="15" x14ac:dyDescent="0.25">
      <c r="A184" s="1"/>
      <c r="B184" s="14">
        <v>3</v>
      </c>
      <c r="C184" s="16" t="s">
        <v>855</v>
      </c>
      <c r="D184" s="16" t="s">
        <v>21</v>
      </c>
      <c r="E184" s="15" t="s">
        <v>288</v>
      </c>
      <c r="F184" s="49">
        <v>3</v>
      </c>
      <c r="G184" s="50">
        <v>295</v>
      </c>
      <c r="H184" s="50"/>
      <c r="I184" s="50" t="s">
        <v>101</v>
      </c>
      <c r="J184" s="50"/>
      <c r="K184" s="50"/>
      <c r="L184" s="37">
        <v>1450</v>
      </c>
      <c r="M184" s="29"/>
      <c r="N184" s="34">
        <f>L184*63</f>
        <v>91350</v>
      </c>
      <c r="O184" s="48" t="s">
        <v>20</v>
      </c>
      <c r="P184" s="46"/>
    </row>
    <row r="185" spans="1:16" s="66" customFormat="1" ht="15" x14ac:dyDescent="0.25">
      <c r="A185" s="1"/>
      <c r="B185" s="249"/>
      <c r="C185" s="250"/>
      <c r="D185" s="250"/>
      <c r="E185" s="250"/>
      <c r="F185" s="250"/>
      <c r="G185" s="249"/>
      <c r="H185" s="249"/>
      <c r="I185" s="249"/>
      <c r="J185" s="249"/>
      <c r="K185" s="249"/>
      <c r="L185" s="418"/>
      <c r="M185" s="418"/>
      <c r="N185" s="418"/>
      <c r="O185" s="249"/>
      <c r="P185" s="46"/>
    </row>
    <row r="186" spans="1:16" s="66" customFormat="1" ht="15" x14ac:dyDescent="0.25">
      <c r="A186" s="1"/>
      <c r="B186" s="471" t="s">
        <v>42</v>
      </c>
      <c r="C186" s="472"/>
      <c r="D186" s="472"/>
      <c r="E186" s="472"/>
      <c r="F186" s="472"/>
      <c r="G186" s="472"/>
      <c r="H186" s="472"/>
      <c r="I186" s="472"/>
      <c r="J186" s="473"/>
      <c r="K186" s="3" t="s">
        <v>43</v>
      </c>
      <c r="L186" s="5">
        <f>SUM(L182:L184)</f>
        <v>109740</v>
      </c>
      <c r="M186" s="5">
        <f>SUM(M182:M184)</f>
        <v>0</v>
      </c>
      <c r="N186" s="5">
        <f>SUM(N182:N184)</f>
        <v>6913620</v>
      </c>
      <c r="O186" s="413">
        <f>SUM(M186+N186)</f>
        <v>6913620</v>
      </c>
      <c r="P186" s="46"/>
    </row>
    <row r="187" spans="1:16" s="74" customFormat="1" x14ac:dyDescent="0.25">
      <c r="A187" s="77"/>
      <c r="B187" s="284"/>
      <c r="C187" s="285"/>
      <c r="D187" s="285"/>
      <c r="E187" s="285"/>
      <c r="F187" s="285"/>
      <c r="G187" s="284"/>
      <c r="H187" s="284"/>
      <c r="I187" s="284"/>
      <c r="J187" s="284"/>
      <c r="K187" s="284"/>
      <c r="L187" s="284"/>
      <c r="M187" s="284"/>
      <c r="N187" s="284"/>
      <c r="O187" s="286"/>
      <c r="P187" s="75"/>
    </row>
    <row r="188" spans="1:16" s="161" customFormat="1" ht="26.25" x14ac:dyDescent="0.25">
      <c r="A188" s="139"/>
      <c r="B188" s="11">
        <v>8</v>
      </c>
      <c r="C188" s="483" t="s">
        <v>362</v>
      </c>
      <c r="D188" s="483"/>
      <c r="E188" s="484" t="s">
        <v>191</v>
      </c>
      <c r="F188" s="484"/>
      <c r="G188" s="484"/>
      <c r="H188" s="484"/>
      <c r="I188" s="484"/>
      <c r="J188" s="484"/>
      <c r="K188" s="484"/>
      <c r="L188" s="484"/>
      <c r="M188" s="484"/>
      <c r="N188" s="484"/>
      <c r="O188" s="484"/>
      <c r="P188" s="147"/>
    </row>
    <row r="189" spans="1:16" s="74" customFormat="1" x14ac:dyDescent="0.25">
      <c r="A189" s="77"/>
      <c r="B189" s="284"/>
      <c r="C189" s="285"/>
      <c r="D189" s="285"/>
      <c r="E189" s="285"/>
      <c r="F189" s="285"/>
      <c r="G189" s="284"/>
      <c r="H189" s="284"/>
      <c r="I189" s="284"/>
      <c r="J189" s="284"/>
      <c r="K189" s="284"/>
      <c r="L189" s="284"/>
      <c r="M189" s="284"/>
      <c r="N189" s="284"/>
      <c r="O189" s="284"/>
      <c r="P189" s="75"/>
    </row>
    <row r="190" spans="1:16" s="66" customFormat="1" ht="15" x14ac:dyDescent="0.25">
      <c r="A190" s="1"/>
      <c r="B190" s="14">
        <v>1</v>
      </c>
      <c r="C190" s="16" t="s">
        <v>363</v>
      </c>
      <c r="D190" s="15" t="s">
        <v>21</v>
      </c>
      <c r="E190" s="15" t="s">
        <v>297</v>
      </c>
      <c r="F190" s="21">
        <v>17</v>
      </c>
      <c r="G190" s="21">
        <v>491</v>
      </c>
      <c r="H190" s="15">
        <v>1</v>
      </c>
      <c r="I190" s="15" t="s">
        <v>35</v>
      </c>
      <c r="J190" s="15" t="s">
        <v>30</v>
      </c>
      <c r="K190" s="15" t="s">
        <v>364</v>
      </c>
      <c r="L190" s="34">
        <v>1136.8399999999999</v>
      </c>
      <c r="M190" s="34">
        <f>L190*176.4</f>
        <v>200538.576</v>
      </c>
      <c r="N190" s="34"/>
      <c r="O190" s="48" t="s">
        <v>20</v>
      </c>
      <c r="P190" s="46"/>
    </row>
    <row r="191" spans="1:16" s="66" customFormat="1" ht="15" x14ac:dyDescent="0.25">
      <c r="A191" s="1"/>
      <c r="B191" s="14">
        <v>2</v>
      </c>
      <c r="C191" s="16" t="s">
        <v>363</v>
      </c>
      <c r="D191" s="15" t="s">
        <v>21</v>
      </c>
      <c r="E191" s="15" t="s">
        <v>288</v>
      </c>
      <c r="F191" s="21">
        <v>17</v>
      </c>
      <c r="G191" s="21">
        <v>491</v>
      </c>
      <c r="H191" s="15">
        <v>2</v>
      </c>
      <c r="I191" s="15"/>
      <c r="J191" s="15"/>
      <c r="K191" s="15"/>
      <c r="L191" s="34"/>
      <c r="M191" s="34"/>
      <c r="N191" s="34"/>
      <c r="O191" s="48" t="s">
        <v>20</v>
      </c>
      <c r="P191" s="46"/>
    </row>
    <row r="192" spans="1:16" s="66" customFormat="1" ht="15" x14ac:dyDescent="0.25">
      <c r="A192" s="1"/>
      <c r="B192" s="14">
        <v>3</v>
      </c>
      <c r="C192" s="16" t="s">
        <v>363</v>
      </c>
      <c r="D192" s="15" t="s">
        <v>21</v>
      </c>
      <c r="E192" s="15" t="s">
        <v>297</v>
      </c>
      <c r="F192" s="21">
        <v>17</v>
      </c>
      <c r="G192" s="21">
        <v>491</v>
      </c>
      <c r="H192" s="15">
        <v>3</v>
      </c>
      <c r="I192" s="15"/>
      <c r="J192" s="15"/>
      <c r="K192" s="15"/>
      <c r="L192" s="34"/>
      <c r="M192" s="34"/>
      <c r="N192" s="34"/>
      <c r="O192" s="48" t="s">
        <v>20</v>
      </c>
      <c r="P192" s="46"/>
    </row>
    <row r="193" spans="1:16" s="66" customFormat="1" ht="15" x14ac:dyDescent="0.25">
      <c r="A193" s="1"/>
      <c r="B193" s="14">
        <v>4</v>
      </c>
      <c r="C193" s="16" t="s">
        <v>365</v>
      </c>
      <c r="D193" s="15" t="s">
        <v>21</v>
      </c>
      <c r="E193" s="15" t="s">
        <v>288</v>
      </c>
      <c r="F193" s="21">
        <v>17</v>
      </c>
      <c r="G193" s="21">
        <v>572</v>
      </c>
      <c r="H193" s="15">
        <v>1</v>
      </c>
      <c r="I193" s="15" t="s">
        <v>49</v>
      </c>
      <c r="J193" s="15">
        <v>1</v>
      </c>
      <c r="K193" s="15" t="s">
        <v>366</v>
      </c>
      <c r="L193" s="34">
        <v>377.01</v>
      </c>
      <c r="M193" s="34">
        <f t="shared" ref="M193:M224" si="6">L193*126</f>
        <v>47503.26</v>
      </c>
      <c r="N193" s="29"/>
      <c r="O193" s="48" t="s">
        <v>20</v>
      </c>
      <c r="P193" s="46"/>
    </row>
    <row r="194" spans="1:16" s="66" customFormat="1" ht="15" x14ac:dyDescent="0.25">
      <c r="A194" s="1"/>
      <c r="B194" s="14">
        <v>5</v>
      </c>
      <c r="C194" s="16" t="s">
        <v>365</v>
      </c>
      <c r="D194" s="15" t="s">
        <v>21</v>
      </c>
      <c r="E194" s="15" t="s">
        <v>288</v>
      </c>
      <c r="F194" s="21">
        <v>17</v>
      </c>
      <c r="G194" s="21">
        <v>572</v>
      </c>
      <c r="H194" s="15">
        <v>2</v>
      </c>
      <c r="I194" s="15" t="s">
        <v>49</v>
      </c>
      <c r="J194" s="15">
        <v>1</v>
      </c>
      <c r="K194" s="15" t="s">
        <v>367</v>
      </c>
      <c r="L194" s="34">
        <v>159.07</v>
      </c>
      <c r="M194" s="34">
        <f t="shared" si="6"/>
        <v>20042.82</v>
      </c>
      <c r="N194" s="29"/>
      <c r="O194" s="48" t="s">
        <v>20</v>
      </c>
      <c r="P194" s="46"/>
    </row>
    <row r="195" spans="1:16" s="66" customFormat="1" ht="15" x14ac:dyDescent="0.25">
      <c r="A195" s="1"/>
      <c r="B195" s="14">
        <v>6</v>
      </c>
      <c r="C195" s="16" t="s">
        <v>365</v>
      </c>
      <c r="D195" s="15" t="s">
        <v>21</v>
      </c>
      <c r="E195" s="15" t="s">
        <v>288</v>
      </c>
      <c r="F195" s="21">
        <v>17</v>
      </c>
      <c r="G195" s="21">
        <v>573</v>
      </c>
      <c r="H195" s="15"/>
      <c r="I195" s="15" t="s">
        <v>24</v>
      </c>
      <c r="J195" s="15">
        <v>2</v>
      </c>
      <c r="K195" s="15" t="s">
        <v>368</v>
      </c>
      <c r="L195" s="34">
        <v>290.51</v>
      </c>
      <c r="M195" s="34">
        <f t="shared" si="6"/>
        <v>36604.26</v>
      </c>
      <c r="N195" s="34"/>
      <c r="O195" s="48" t="s">
        <v>20</v>
      </c>
      <c r="P195" s="46"/>
    </row>
    <row r="196" spans="1:16" s="66" customFormat="1" ht="15" x14ac:dyDescent="0.25">
      <c r="A196" s="1"/>
      <c r="B196" s="14">
        <v>7</v>
      </c>
      <c r="C196" s="16" t="s">
        <v>363</v>
      </c>
      <c r="D196" s="15" t="s">
        <v>21</v>
      </c>
      <c r="E196" s="15" t="s">
        <v>288</v>
      </c>
      <c r="F196" s="21">
        <v>17</v>
      </c>
      <c r="G196" s="21">
        <v>1030</v>
      </c>
      <c r="H196" s="15">
        <v>1</v>
      </c>
      <c r="I196" s="15" t="s">
        <v>26</v>
      </c>
      <c r="J196" s="15">
        <v>2</v>
      </c>
      <c r="K196" s="15" t="s">
        <v>369</v>
      </c>
      <c r="L196" s="34">
        <v>127.25</v>
      </c>
      <c r="M196" s="34">
        <f t="shared" si="6"/>
        <v>16033.5</v>
      </c>
      <c r="N196" s="34"/>
      <c r="O196" s="48" t="s">
        <v>20</v>
      </c>
      <c r="P196" s="46"/>
    </row>
    <row r="197" spans="1:16" s="66" customFormat="1" ht="15" x14ac:dyDescent="0.25">
      <c r="A197" s="1"/>
      <c r="B197" s="14">
        <v>8</v>
      </c>
      <c r="C197" s="16" t="s">
        <v>363</v>
      </c>
      <c r="D197" s="15" t="s">
        <v>21</v>
      </c>
      <c r="E197" s="15" t="s">
        <v>286</v>
      </c>
      <c r="F197" s="21">
        <v>17</v>
      </c>
      <c r="G197" s="21">
        <v>1030</v>
      </c>
      <c r="H197" s="15">
        <v>2</v>
      </c>
      <c r="I197" s="15" t="s">
        <v>24</v>
      </c>
      <c r="J197" s="15">
        <v>2</v>
      </c>
      <c r="K197" s="15" t="s">
        <v>370</v>
      </c>
      <c r="L197" s="34">
        <v>213.04</v>
      </c>
      <c r="M197" s="34">
        <f t="shared" si="6"/>
        <v>26843.039999999997</v>
      </c>
      <c r="N197" s="34"/>
      <c r="O197" s="48" t="s">
        <v>20</v>
      </c>
      <c r="P197" s="46"/>
    </row>
    <row r="198" spans="1:16" s="66" customFormat="1" ht="15" x14ac:dyDescent="0.25">
      <c r="A198" s="1"/>
      <c r="B198" s="14">
        <v>9</v>
      </c>
      <c r="C198" s="16" t="s">
        <v>371</v>
      </c>
      <c r="D198" s="15" t="s">
        <v>21</v>
      </c>
      <c r="E198" s="15" t="s">
        <v>288</v>
      </c>
      <c r="F198" s="21">
        <v>25</v>
      </c>
      <c r="G198" s="21">
        <v>794</v>
      </c>
      <c r="H198" s="15">
        <v>1</v>
      </c>
      <c r="I198" s="79" t="s">
        <v>49</v>
      </c>
      <c r="J198" s="15">
        <v>1</v>
      </c>
      <c r="K198" s="15" t="s">
        <v>372</v>
      </c>
      <c r="L198" s="29">
        <v>191.09</v>
      </c>
      <c r="M198" s="29">
        <f t="shared" si="6"/>
        <v>24077.34</v>
      </c>
      <c r="N198" s="29"/>
      <c r="O198" s="48" t="s">
        <v>20</v>
      </c>
      <c r="P198" s="46"/>
    </row>
    <row r="199" spans="1:16" s="66" customFormat="1" ht="15" x14ac:dyDescent="0.25">
      <c r="A199" s="1"/>
      <c r="B199" s="14">
        <v>10</v>
      </c>
      <c r="C199" s="16" t="s">
        <v>371</v>
      </c>
      <c r="D199" s="15" t="s">
        <v>21</v>
      </c>
      <c r="E199" s="15" t="s">
        <v>288</v>
      </c>
      <c r="F199" s="21">
        <v>25</v>
      </c>
      <c r="G199" s="21">
        <v>795</v>
      </c>
      <c r="H199" s="15">
        <v>1</v>
      </c>
      <c r="I199" s="79" t="s">
        <v>26</v>
      </c>
      <c r="J199" s="15">
        <v>1</v>
      </c>
      <c r="K199" s="15" t="s">
        <v>106</v>
      </c>
      <c r="L199" s="29">
        <v>79.02</v>
      </c>
      <c r="M199" s="29">
        <f t="shared" si="6"/>
        <v>9956.5199999999986</v>
      </c>
      <c r="N199" s="29"/>
      <c r="O199" s="48" t="s">
        <v>20</v>
      </c>
      <c r="P199" s="46"/>
    </row>
    <row r="200" spans="1:16" s="66" customFormat="1" ht="15" x14ac:dyDescent="0.25">
      <c r="A200" s="1"/>
      <c r="B200" s="14">
        <v>11</v>
      </c>
      <c r="C200" s="16" t="s">
        <v>371</v>
      </c>
      <c r="D200" s="15" t="s">
        <v>21</v>
      </c>
      <c r="E200" s="15" t="s">
        <v>288</v>
      </c>
      <c r="F200" s="21">
        <v>25</v>
      </c>
      <c r="G200" s="21">
        <v>796</v>
      </c>
      <c r="H200" s="15">
        <v>1</v>
      </c>
      <c r="I200" s="79" t="s">
        <v>49</v>
      </c>
      <c r="J200" s="15">
        <v>1</v>
      </c>
      <c r="K200" s="15" t="s">
        <v>373</v>
      </c>
      <c r="L200" s="29">
        <v>90.9</v>
      </c>
      <c r="M200" s="29">
        <f t="shared" si="6"/>
        <v>11453.400000000001</v>
      </c>
      <c r="N200" s="29"/>
      <c r="O200" s="48" t="s">
        <v>20</v>
      </c>
      <c r="P200" s="46"/>
    </row>
    <row r="201" spans="1:16" s="66" customFormat="1" ht="15" x14ac:dyDescent="0.25">
      <c r="A201" s="1"/>
      <c r="B201" s="14">
        <v>12</v>
      </c>
      <c r="C201" s="16" t="s">
        <v>374</v>
      </c>
      <c r="D201" s="15" t="s">
        <v>21</v>
      </c>
      <c r="E201" s="15" t="s">
        <v>288</v>
      </c>
      <c r="F201" s="21">
        <v>27</v>
      </c>
      <c r="G201" s="25">
        <v>10</v>
      </c>
      <c r="H201" s="15">
        <v>1</v>
      </c>
      <c r="I201" s="15" t="s">
        <v>26</v>
      </c>
      <c r="J201" s="15">
        <v>2</v>
      </c>
      <c r="K201" s="15" t="s">
        <v>280</v>
      </c>
      <c r="L201" s="34">
        <v>90.9</v>
      </c>
      <c r="M201" s="29">
        <f t="shared" si="6"/>
        <v>11453.400000000001</v>
      </c>
      <c r="N201" s="34"/>
      <c r="O201" s="48" t="s">
        <v>20</v>
      </c>
      <c r="P201" s="46"/>
    </row>
    <row r="202" spans="1:16" s="66" customFormat="1" ht="15" x14ac:dyDescent="0.25">
      <c r="A202" s="1"/>
      <c r="B202" s="14">
        <v>13</v>
      </c>
      <c r="C202" s="16" t="s">
        <v>375</v>
      </c>
      <c r="D202" s="15" t="s">
        <v>21</v>
      </c>
      <c r="E202" s="15" t="s">
        <v>288</v>
      </c>
      <c r="F202" s="21">
        <v>27</v>
      </c>
      <c r="G202" s="25">
        <v>436</v>
      </c>
      <c r="H202" s="15">
        <v>1</v>
      </c>
      <c r="I202" s="15" t="s">
        <v>26</v>
      </c>
      <c r="J202" s="15">
        <v>2</v>
      </c>
      <c r="K202" s="15" t="s">
        <v>376</v>
      </c>
      <c r="L202" s="34">
        <v>113.62</v>
      </c>
      <c r="M202" s="29">
        <f t="shared" si="6"/>
        <v>14316.12</v>
      </c>
      <c r="N202" s="34"/>
      <c r="O202" s="48" t="s">
        <v>20</v>
      </c>
      <c r="P202" s="46"/>
    </row>
    <row r="203" spans="1:16" s="66" customFormat="1" ht="15" x14ac:dyDescent="0.25">
      <c r="A203" s="1"/>
      <c r="B203" s="14">
        <v>14</v>
      </c>
      <c r="C203" s="16" t="s">
        <v>375</v>
      </c>
      <c r="D203" s="15" t="s">
        <v>21</v>
      </c>
      <c r="E203" s="15" t="s">
        <v>288</v>
      </c>
      <c r="F203" s="21">
        <v>27</v>
      </c>
      <c r="G203" s="25">
        <v>441</v>
      </c>
      <c r="H203" s="15">
        <v>1</v>
      </c>
      <c r="I203" s="15" t="s">
        <v>26</v>
      </c>
      <c r="J203" s="15">
        <v>2</v>
      </c>
      <c r="K203" s="15" t="s">
        <v>377</v>
      </c>
      <c r="L203" s="34">
        <v>147.71</v>
      </c>
      <c r="M203" s="29">
        <f t="shared" si="6"/>
        <v>18611.460000000003</v>
      </c>
      <c r="N203" s="34"/>
      <c r="O203" s="48" t="s">
        <v>20</v>
      </c>
      <c r="P203" s="46"/>
    </row>
    <row r="204" spans="1:16" s="66" customFormat="1" ht="15" x14ac:dyDescent="0.25">
      <c r="A204" s="1"/>
      <c r="B204" s="14">
        <v>15</v>
      </c>
      <c r="C204" s="16" t="s">
        <v>375</v>
      </c>
      <c r="D204" s="15" t="s">
        <v>21</v>
      </c>
      <c r="E204" s="15" t="s">
        <v>288</v>
      </c>
      <c r="F204" s="21">
        <v>28</v>
      </c>
      <c r="G204" s="25">
        <v>494</v>
      </c>
      <c r="H204" s="15">
        <v>1</v>
      </c>
      <c r="I204" s="15" t="s">
        <v>87</v>
      </c>
      <c r="J204" s="15" t="s">
        <v>30</v>
      </c>
      <c r="K204" s="15" t="s">
        <v>378</v>
      </c>
      <c r="L204" s="34">
        <v>61.97</v>
      </c>
      <c r="M204" s="29">
        <f t="shared" si="6"/>
        <v>7808.22</v>
      </c>
      <c r="N204" s="34"/>
      <c r="O204" s="48" t="s">
        <v>20</v>
      </c>
      <c r="P204" s="46"/>
    </row>
    <row r="205" spans="1:16" s="66" customFormat="1" ht="15" x14ac:dyDescent="0.25">
      <c r="A205" s="1"/>
      <c r="B205" s="14">
        <v>16</v>
      </c>
      <c r="C205" s="16" t="s">
        <v>375</v>
      </c>
      <c r="D205" s="15" t="s">
        <v>21</v>
      </c>
      <c r="E205" s="15" t="s">
        <v>288</v>
      </c>
      <c r="F205" s="21">
        <v>28</v>
      </c>
      <c r="G205" s="25">
        <v>494</v>
      </c>
      <c r="H205" s="15">
        <v>2</v>
      </c>
      <c r="I205" s="15" t="s">
        <v>26</v>
      </c>
      <c r="J205" s="15">
        <v>2</v>
      </c>
      <c r="K205" s="15" t="s">
        <v>379</v>
      </c>
      <c r="L205" s="34">
        <v>170.43</v>
      </c>
      <c r="M205" s="29">
        <f t="shared" si="6"/>
        <v>21474.18</v>
      </c>
      <c r="N205" s="34"/>
      <c r="O205" s="48" t="s">
        <v>20</v>
      </c>
      <c r="P205" s="46"/>
    </row>
    <row r="206" spans="1:16" s="66" customFormat="1" ht="15" x14ac:dyDescent="0.25">
      <c r="A206" s="1"/>
      <c r="B206" s="14">
        <v>17</v>
      </c>
      <c r="C206" s="15" t="s">
        <v>380</v>
      </c>
      <c r="D206" s="15" t="s">
        <v>21</v>
      </c>
      <c r="E206" s="15" t="s">
        <v>288</v>
      </c>
      <c r="F206" s="21">
        <v>31</v>
      </c>
      <c r="G206" s="25">
        <v>90</v>
      </c>
      <c r="H206" s="15"/>
      <c r="I206" s="15" t="s">
        <v>26</v>
      </c>
      <c r="J206" s="15">
        <v>1</v>
      </c>
      <c r="K206" s="15" t="s">
        <v>381</v>
      </c>
      <c r="L206" s="34">
        <v>21.38</v>
      </c>
      <c r="M206" s="29">
        <f t="shared" si="6"/>
        <v>2693.8799999999997</v>
      </c>
      <c r="N206" s="34"/>
      <c r="O206" s="48" t="s">
        <v>20</v>
      </c>
      <c r="P206" s="46"/>
    </row>
    <row r="207" spans="1:16" s="66" customFormat="1" ht="15" x14ac:dyDescent="0.25">
      <c r="A207" s="1"/>
      <c r="B207" s="14">
        <v>18</v>
      </c>
      <c r="C207" s="15" t="s">
        <v>380</v>
      </c>
      <c r="D207" s="15" t="s">
        <v>21</v>
      </c>
      <c r="E207" s="15" t="s">
        <v>288</v>
      </c>
      <c r="F207" s="21">
        <v>31</v>
      </c>
      <c r="G207" s="25">
        <v>91</v>
      </c>
      <c r="H207" s="15"/>
      <c r="I207" s="15"/>
      <c r="J207" s="15"/>
      <c r="K207" s="15"/>
      <c r="L207" s="34"/>
      <c r="M207" s="29">
        <f t="shared" si="6"/>
        <v>0</v>
      </c>
      <c r="N207" s="34"/>
      <c r="O207" s="48" t="s">
        <v>20</v>
      </c>
      <c r="P207" s="46"/>
    </row>
    <row r="208" spans="1:16" s="66" customFormat="1" ht="15" x14ac:dyDescent="0.25">
      <c r="A208" s="1"/>
      <c r="B208" s="14">
        <v>19</v>
      </c>
      <c r="C208" s="15" t="s">
        <v>380</v>
      </c>
      <c r="D208" s="15" t="s">
        <v>21</v>
      </c>
      <c r="E208" s="15" t="s">
        <v>288</v>
      </c>
      <c r="F208" s="21">
        <v>31</v>
      </c>
      <c r="G208" s="25">
        <v>92</v>
      </c>
      <c r="H208" s="15"/>
      <c r="I208" s="15"/>
      <c r="J208" s="15"/>
      <c r="K208" s="15"/>
      <c r="L208" s="34"/>
      <c r="M208" s="29">
        <f t="shared" si="6"/>
        <v>0</v>
      </c>
      <c r="N208" s="34"/>
      <c r="O208" s="48" t="s">
        <v>20</v>
      </c>
      <c r="P208" s="46"/>
    </row>
    <row r="209" spans="1:16" s="66" customFormat="1" ht="15" x14ac:dyDescent="0.25">
      <c r="A209" s="1"/>
      <c r="B209" s="14">
        <v>20</v>
      </c>
      <c r="C209" s="16" t="s">
        <v>382</v>
      </c>
      <c r="D209" s="15" t="s">
        <v>21</v>
      </c>
      <c r="E209" s="15" t="s">
        <v>288</v>
      </c>
      <c r="F209" s="21">
        <v>36</v>
      </c>
      <c r="G209" s="25">
        <v>241</v>
      </c>
      <c r="H209" s="15">
        <v>1</v>
      </c>
      <c r="I209" s="15" t="s">
        <v>24</v>
      </c>
      <c r="J209" s="15">
        <v>2</v>
      </c>
      <c r="K209" s="15" t="s">
        <v>128</v>
      </c>
      <c r="L209" s="34">
        <v>135.57</v>
      </c>
      <c r="M209" s="29">
        <f t="shared" si="6"/>
        <v>17081.82</v>
      </c>
      <c r="N209" s="34"/>
      <c r="O209" s="48" t="s">
        <v>20</v>
      </c>
      <c r="P209" s="46"/>
    </row>
    <row r="210" spans="1:16" s="66" customFormat="1" ht="15" x14ac:dyDescent="0.25">
      <c r="A210" s="1"/>
      <c r="B210" s="14">
        <v>21</v>
      </c>
      <c r="C210" s="16" t="s">
        <v>382</v>
      </c>
      <c r="D210" s="15" t="s">
        <v>21</v>
      </c>
      <c r="E210" s="15" t="s">
        <v>288</v>
      </c>
      <c r="F210" s="21">
        <v>36</v>
      </c>
      <c r="G210" s="25">
        <v>241</v>
      </c>
      <c r="H210" s="15">
        <v>2</v>
      </c>
      <c r="I210" s="15" t="s">
        <v>24</v>
      </c>
      <c r="J210" s="15">
        <v>2</v>
      </c>
      <c r="K210" s="15" t="s">
        <v>263</v>
      </c>
      <c r="L210" s="34">
        <v>174.3</v>
      </c>
      <c r="M210" s="29">
        <f t="shared" si="6"/>
        <v>21961.800000000003</v>
      </c>
      <c r="N210" s="34"/>
      <c r="O210" s="48" t="s">
        <v>20</v>
      </c>
      <c r="P210" s="46"/>
    </row>
    <row r="211" spans="1:16" s="66" customFormat="1" ht="15" x14ac:dyDescent="0.25">
      <c r="A211" s="1"/>
      <c r="B211" s="14">
        <v>22</v>
      </c>
      <c r="C211" s="16" t="s">
        <v>382</v>
      </c>
      <c r="D211" s="15" t="s">
        <v>21</v>
      </c>
      <c r="E211" s="15" t="s">
        <v>288</v>
      </c>
      <c r="F211" s="21">
        <v>36</v>
      </c>
      <c r="G211" s="25">
        <v>242</v>
      </c>
      <c r="H211" s="15"/>
      <c r="I211" s="15" t="s">
        <v>26</v>
      </c>
      <c r="J211" s="15">
        <v>1</v>
      </c>
      <c r="K211" s="15" t="s">
        <v>383</v>
      </c>
      <c r="L211" s="34">
        <v>8.3699999999999992</v>
      </c>
      <c r="M211" s="29">
        <f t="shared" si="6"/>
        <v>1054.6199999999999</v>
      </c>
      <c r="N211" s="34"/>
      <c r="O211" s="48" t="s">
        <v>20</v>
      </c>
      <c r="P211" s="46"/>
    </row>
    <row r="212" spans="1:16" s="66" customFormat="1" ht="15" x14ac:dyDescent="0.25">
      <c r="A212" s="1"/>
      <c r="B212" s="14">
        <v>23</v>
      </c>
      <c r="C212" s="16" t="s">
        <v>382</v>
      </c>
      <c r="D212" s="15" t="s">
        <v>21</v>
      </c>
      <c r="E212" s="15" t="s">
        <v>288</v>
      </c>
      <c r="F212" s="21">
        <v>36</v>
      </c>
      <c r="G212" s="25">
        <v>243</v>
      </c>
      <c r="H212" s="15">
        <v>1</v>
      </c>
      <c r="I212" s="15" t="s">
        <v>26</v>
      </c>
      <c r="J212" s="15">
        <v>1</v>
      </c>
      <c r="K212" s="15" t="s">
        <v>384</v>
      </c>
      <c r="L212" s="34">
        <v>171.98</v>
      </c>
      <c r="M212" s="29">
        <f t="shared" si="6"/>
        <v>21669.48</v>
      </c>
      <c r="N212" s="34"/>
      <c r="O212" s="48" t="s">
        <v>20</v>
      </c>
      <c r="P212" s="46"/>
    </row>
    <row r="213" spans="1:16" s="66" customFormat="1" ht="15" x14ac:dyDescent="0.25">
      <c r="A213" s="1"/>
      <c r="B213" s="14">
        <v>24</v>
      </c>
      <c r="C213" s="16" t="s">
        <v>382</v>
      </c>
      <c r="D213" s="15" t="s">
        <v>21</v>
      </c>
      <c r="E213" s="15" t="s">
        <v>288</v>
      </c>
      <c r="F213" s="21">
        <v>36</v>
      </c>
      <c r="G213" s="25">
        <v>243</v>
      </c>
      <c r="H213" s="15">
        <v>2</v>
      </c>
      <c r="I213" s="15" t="s">
        <v>26</v>
      </c>
      <c r="J213" s="15">
        <v>1</v>
      </c>
      <c r="K213" s="15" t="s">
        <v>385</v>
      </c>
      <c r="L213" s="34">
        <v>169.19</v>
      </c>
      <c r="M213" s="29">
        <f t="shared" si="6"/>
        <v>21317.94</v>
      </c>
      <c r="N213" s="34"/>
      <c r="O213" s="48" t="s">
        <v>20</v>
      </c>
      <c r="P213" s="46"/>
    </row>
    <row r="214" spans="1:16" s="66" customFormat="1" ht="15" x14ac:dyDescent="0.25">
      <c r="A214" s="1"/>
      <c r="B214" s="14">
        <v>25</v>
      </c>
      <c r="C214" s="16" t="s">
        <v>382</v>
      </c>
      <c r="D214" s="15" t="s">
        <v>21</v>
      </c>
      <c r="E214" s="15" t="s">
        <v>288</v>
      </c>
      <c r="F214" s="21">
        <v>36</v>
      </c>
      <c r="G214" s="25">
        <v>243</v>
      </c>
      <c r="H214" s="15">
        <v>3</v>
      </c>
      <c r="I214" s="15" t="s">
        <v>26</v>
      </c>
      <c r="J214" s="15">
        <v>1</v>
      </c>
      <c r="K214" s="15" t="s">
        <v>386</v>
      </c>
      <c r="L214" s="34">
        <v>126.43</v>
      </c>
      <c r="M214" s="29">
        <f t="shared" si="6"/>
        <v>15930.18</v>
      </c>
      <c r="N214" s="34"/>
      <c r="O214" s="48" t="s">
        <v>20</v>
      </c>
      <c r="P214" s="46"/>
    </row>
    <row r="215" spans="1:16" s="66" customFormat="1" ht="15" x14ac:dyDescent="0.25">
      <c r="A215" s="1"/>
      <c r="B215" s="14">
        <v>26</v>
      </c>
      <c r="C215" s="16" t="s">
        <v>382</v>
      </c>
      <c r="D215" s="15" t="s">
        <v>21</v>
      </c>
      <c r="E215" s="15" t="s">
        <v>288</v>
      </c>
      <c r="F215" s="21">
        <v>36</v>
      </c>
      <c r="G215" s="25">
        <v>244</v>
      </c>
      <c r="H215" s="15"/>
      <c r="I215" s="15" t="s">
        <v>107</v>
      </c>
      <c r="J215" s="15"/>
      <c r="K215" s="15"/>
      <c r="L215" s="34"/>
      <c r="M215" s="29">
        <f t="shared" si="6"/>
        <v>0</v>
      </c>
      <c r="N215" s="34"/>
      <c r="O215" s="48" t="s">
        <v>20</v>
      </c>
      <c r="P215" s="46"/>
    </row>
    <row r="216" spans="1:16" s="66" customFormat="1" ht="15" x14ac:dyDescent="0.25">
      <c r="A216" s="1"/>
      <c r="B216" s="14">
        <v>27</v>
      </c>
      <c r="C216" s="16" t="s">
        <v>387</v>
      </c>
      <c r="D216" s="15" t="s">
        <v>21</v>
      </c>
      <c r="E216" s="15" t="s">
        <v>288</v>
      </c>
      <c r="F216" s="21">
        <v>37</v>
      </c>
      <c r="G216" s="25">
        <v>799</v>
      </c>
      <c r="H216" s="15">
        <v>1</v>
      </c>
      <c r="I216" s="15" t="s">
        <v>29</v>
      </c>
      <c r="J216" s="15">
        <v>2</v>
      </c>
      <c r="K216" s="15" t="s">
        <v>388</v>
      </c>
      <c r="L216" s="34">
        <v>295.41000000000003</v>
      </c>
      <c r="M216" s="29">
        <f t="shared" si="6"/>
        <v>37221.660000000003</v>
      </c>
      <c r="N216" s="34"/>
      <c r="O216" s="48" t="s">
        <v>20</v>
      </c>
      <c r="P216" s="46"/>
    </row>
    <row r="217" spans="1:16" s="66" customFormat="1" ht="15" x14ac:dyDescent="0.25">
      <c r="A217" s="1"/>
      <c r="B217" s="14">
        <v>28</v>
      </c>
      <c r="C217" s="16" t="s">
        <v>387</v>
      </c>
      <c r="D217" s="15" t="s">
        <v>21</v>
      </c>
      <c r="E217" s="15" t="s">
        <v>288</v>
      </c>
      <c r="F217" s="21">
        <v>37</v>
      </c>
      <c r="G217" s="25">
        <v>799</v>
      </c>
      <c r="H217" s="15">
        <v>2</v>
      </c>
      <c r="I217" s="15" t="s">
        <v>29</v>
      </c>
      <c r="J217" s="15">
        <v>2</v>
      </c>
      <c r="K217" s="15" t="s">
        <v>388</v>
      </c>
      <c r="L217" s="34">
        <v>295.41000000000003</v>
      </c>
      <c r="M217" s="29">
        <f t="shared" si="6"/>
        <v>37221.660000000003</v>
      </c>
      <c r="N217" s="34"/>
      <c r="O217" s="48" t="s">
        <v>20</v>
      </c>
      <c r="P217" s="46"/>
    </row>
    <row r="218" spans="1:16" s="66" customFormat="1" ht="15" x14ac:dyDescent="0.25">
      <c r="A218" s="1"/>
      <c r="B218" s="14">
        <v>29</v>
      </c>
      <c r="C218" s="16" t="s">
        <v>387</v>
      </c>
      <c r="D218" s="15" t="s">
        <v>21</v>
      </c>
      <c r="E218" s="15" t="s">
        <v>286</v>
      </c>
      <c r="F218" s="21">
        <v>37</v>
      </c>
      <c r="G218" s="25">
        <v>799</v>
      </c>
      <c r="H218" s="15">
        <v>3</v>
      </c>
      <c r="I218" s="15" t="s">
        <v>29</v>
      </c>
      <c r="J218" s="15">
        <v>2</v>
      </c>
      <c r="K218" s="15" t="s">
        <v>388</v>
      </c>
      <c r="L218" s="34">
        <v>295.41000000000003</v>
      </c>
      <c r="M218" s="29">
        <f t="shared" si="6"/>
        <v>37221.660000000003</v>
      </c>
      <c r="N218" s="34"/>
      <c r="O218" s="48" t="s">
        <v>20</v>
      </c>
      <c r="P218" s="46"/>
    </row>
    <row r="219" spans="1:16" s="66" customFormat="1" ht="15" x14ac:dyDescent="0.25">
      <c r="A219" s="1"/>
      <c r="B219" s="14">
        <v>30</v>
      </c>
      <c r="C219" s="16" t="s">
        <v>387</v>
      </c>
      <c r="D219" s="15" t="s">
        <v>21</v>
      </c>
      <c r="E219" s="15" t="s">
        <v>286</v>
      </c>
      <c r="F219" s="21">
        <v>37</v>
      </c>
      <c r="G219" s="25">
        <v>799</v>
      </c>
      <c r="H219" s="15">
        <v>4</v>
      </c>
      <c r="I219" s="15" t="s">
        <v>29</v>
      </c>
      <c r="J219" s="15">
        <v>2</v>
      </c>
      <c r="K219" s="15" t="s">
        <v>388</v>
      </c>
      <c r="L219" s="34">
        <v>295.41000000000003</v>
      </c>
      <c r="M219" s="29">
        <f t="shared" si="6"/>
        <v>37221.660000000003</v>
      </c>
      <c r="N219" s="34"/>
      <c r="O219" s="48" t="s">
        <v>20</v>
      </c>
      <c r="P219" s="46"/>
    </row>
    <row r="220" spans="1:16" s="66" customFormat="1" ht="15" x14ac:dyDescent="0.25">
      <c r="A220" s="1"/>
      <c r="B220" s="14">
        <v>31</v>
      </c>
      <c r="C220" s="16" t="s">
        <v>387</v>
      </c>
      <c r="D220" s="15" t="s">
        <v>21</v>
      </c>
      <c r="E220" s="15" t="s">
        <v>389</v>
      </c>
      <c r="F220" s="21">
        <v>37</v>
      </c>
      <c r="G220" s="25">
        <v>799</v>
      </c>
      <c r="H220" s="15">
        <v>5</v>
      </c>
      <c r="I220" s="15" t="s">
        <v>29</v>
      </c>
      <c r="J220" s="15">
        <v>2</v>
      </c>
      <c r="K220" s="15" t="s">
        <v>388</v>
      </c>
      <c r="L220" s="34">
        <v>295.41000000000003</v>
      </c>
      <c r="M220" s="29">
        <f t="shared" si="6"/>
        <v>37221.660000000003</v>
      </c>
      <c r="N220" s="34"/>
      <c r="O220" s="48" t="s">
        <v>20</v>
      </c>
      <c r="P220" s="46"/>
    </row>
    <row r="221" spans="1:16" s="66" customFormat="1" ht="15" x14ac:dyDescent="0.25">
      <c r="A221" s="1"/>
      <c r="B221" s="14">
        <v>32</v>
      </c>
      <c r="C221" s="16" t="s">
        <v>387</v>
      </c>
      <c r="D221" s="15" t="s">
        <v>21</v>
      </c>
      <c r="E221" s="15" t="s">
        <v>389</v>
      </c>
      <c r="F221" s="21">
        <v>37</v>
      </c>
      <c r="G221" s="25">
        <v>799</v>
      </c>
      <c r="H221" s="15">
        <v>6</v>
      </c>
      <c r="I221" s="15" t="s">
        <v>29</v>
      </c>
      <c r="J221" s="15">
        <v>2</v>
      </c>
      <c r="K221" s="15" t="s">
        <v>388</v>
      </c>
      <c r="L221" s="34">
        <v>295.41000000000003</v>
      </c>
      <c r="M221" s="29">
        <f t="shared" si="6"/>
        <v>37221.660000000003</v>
      </c>
      <c r="N221" s="34"/>
      <c r="O221" s="48" t="s">
        <v>20</v>
      </c>
      <c r="P221" s="46"/>
    </row>
    <row r="222" spans="1:16" s="66" customFormat="1" ht="15" x14ac:dyDescent="0.25">
      <c r="A222" s="1"/>
      <c r="B222" s="14">
        <v>33</v>
      </c>
      <c r="C222" s="16"/>
      <c r="D222" s="15" t="s">
        <v>21</v>
      </c>
      <c r="E222" s="15"/>
      <c r="F222" s="21">
        <v>37</v>
      </c>
      <c r="G222" s="25">
        <v>938</v>
      </c>
      <c r="H222" s="15"/>
      <c r="I222" s="15" t="s">
        <v>75</v>
      </c>
      <c r="J222" s="15"/>
      <c r="K222" s="15"/>
      <c r="L222" s="34"/>
      <c r="M222" s="29">
        <f t="shared" si="6"/>
        <v>0</v>
      </c>
      <c r="N222" s="34"/>
      <c r="O222" s="48" t="s">
        <v>20</v>
      </c>
      <c r="P222" s="46"/>
    </row>
    <row r="223" spans="1:16" s="66" customFormat="1" ht="15" x14ac:dyDescent="0.25">
      <c r="A223" s="1"/>
      <c r="B223" s="14">
        <v>34</v>
      </c>
      <c r="C223" s="16" t="s">
        <v>390</v>
      </c>
      <c r="D223" s="15" t="s">
        <v>21</v>
      </c>
      <c r="E223" s="15" t="s">
        <v>288</v>
      </c>
      <c r="F223" s="21">
        <v>39</v>
      </c>
      <c r="G223" s="25">
        <v>169</v>
      </c>
      <c r="H223" s="15">
        <v>3</v>
      </c>
      <c r="I223" s="15" t="s">
        <v>391</v>
      </c>
      <c r="J223" s="15"/>
      <c r="K223" s="15"/>
      <c r="L223" s="34"/>
      <c r="M223" s="29">
        <f t="shared" si="6"/>
        <v>0</v>
      </c>
      <c r="N223" s="38"/>
      <c r="O223" s="48" t="s">
        <v>20</v>
      </c>
      <c r="P223" s="46"/>
    </row>
    <row r="224" spans="1:16" s="66" customFormat="1" ht="15" x14ac:dyDescent="0.25">
      <c r="A224" s="1"/>
      <c r="B224" s="14">
        <v>35</v>
      </c>
      <c r="C224" s="16" t="s">
        <v>390</v>
      </c>
      <c r="D224" s="15" t="s">
        <v>21</v>
      </c>
      <c r="E224" s="15" t="s">
        <v>288</v>
      </c>
      <c r="F224" s="21">
        <v>39</v>
      </c>
      <c r="G224" s="25">
        <v>169</v>
      </c>
      <c r="H224" s="15">
        <v>5</v>
      </c>
      <c r="I224" s="15" t="s">
        <v>24</v>
      </c>
      <c r="J224" s="15">
        <v>2</v>
      </c>
      <c r="K224" s="15" t="s">
        <v>388</v>
      </c>
      <c r="L224" s="34">
        <v>251.77</v>
      </c>
      <c r="M224" s="29">
        <f t="shared" si="6"/>
        <v>31723.02</v>
      </c>
      <c r="N224" s="38"/>
      <c r="O224" s="48" t="s">
        <v>20</v>
      </c>
      <c r="P224" s="46"/>
    </row>
    <row r="225" spans="1:16" s="66" customFormat="1" ht="15" x14ac:dyDescent="0.25">
      <c r="A225" s="1"/>
      <c r="B225" s="14">
        <v>36</v>
      </c>
      <c r="C225" s="16" t="s">
        <v>390</v>
      </c>
      <c r="D225" s="15" t="s">
        <v>21</v>
      </c>
      <c r="E225" s="15" t="s">
        <v>288</v>
      </c>
      <c r="F225" s="21">
        <v>39</v>
      </c>
      <c r="G225" s="25">
        <v>169</v>
      </c>
      <c r="H225" s="15">
        <v>7</v>
      </c>
      <c r="I225" s="15" t="s">
        <v>391</v>
      </c>
      <c r="J225" s="15"/>
      <c r="K225" s="15"/>
      <c r="L225" s="34"/>
      <c r="M225" s="29">
        <f t="shared" ref="M225:M241" si="7">L225*126</f>
        <v>0</v>
      </c>
      <c r="N225" s="38"/>
      <c r="O225" s="48" t="s">
        <v>20</v>
      </c>
      <c r="P225" s="46"/>
    </row>
    <row r="226" spans="1:16" s="66" customFormat="1" ht="15" x14ac:dyDescent="0.25">
      <c r="A226" s="1"/>
      <c r="B226" s="14">
        <v>37</v>
      </c>
      <c r="C226" s="16" t="s">
        <v>392</v>
      </c>
      <c r="D226" s="15" t="s">
        <v>21</v>
      </c>
      <c r="E226" s="15" t="s">
        <v>288</v>
      </c>
      <c r="F226" s="21">
        <v>39</v>
      </c>
      <c r="G226" s="25">
        <v>587</v>
      </c>
      <c r="H226" s="15">
        <v>1</v>
      </c>
      <c r="I226" s="15" t="s">
        <v>26</v>
      </c>
      <c r="J226" s="15">
        <v>2</v>
      </c>
      <c r="K226" s="15" t="s">
        <v>280</v>
      </c>
      <c r="L226" s="34">
        <v>90.9</v>
      </c>
      <c r="M226" s="29">
        <f t="shared" si="7"/>
        <v>11453.400000000001</v>
      </c>
      <c r="N226" s="34"/>
      <c r="O226" s="48" t="s">
        <v>20</v>
      </c>
      <c r="P226" s="46"/>
    </row>
    <row r="227" spans="1:16" s="66" customFormat="1" ht="15" x14ac:dyDescent="0.25">
      <c r="A227" s="1"/>
      <c r="B227" s="14">
        <v>38</v>
      </c>
      <c r="C227" s="16" t="s">
        <v>392</v>
      </c>
      <c r="D227" s="15" t="s">
        <v>21</v>
      </c>
      <c r="E227" s="15" t="s">
        <v>288</v>
      </c>
      <c r="F227" s="21">
        <v>39</v>
      </c>
      <c r="G227" s="25">
        <v>590</v>
      </c>
      <c r="H227" s="15">
        <v>1</v>
      </c>
      <c r="I227" s="15" t="s">
        <v>49</v>
      </c>
      <c r="J227" s="15">
        <v>1</v>
      </c>
      <c r="K227" s="15" t="s">
        <v>393</v>
      </c>
      <c r="L227" s="34">
        <v>495.8</v>
      </c>
      <c r="M227" s="29">
        <f t="shared" si="7"/>
        <v>62470.8</v>
      </c>
      <c r="N227" s="34"/>
      <c r="O227" s="48" t="s">
        <v>20</v>
      </c>
      <c r="P227" s="46"/>
    </row>
    <row r="228" spans="1:16" s="66" customFormat="1" ht="15" x14ac:dyDescent="0.25">
      <c r="A228" s="1"/>
      <c r="B228" s="14">
        <v>39</v>
      </c>
      <c r="C228" s="16" t="s">
        <v>392</v>
      </c>
      <c r="D228" s="15" t="s">
        <v>21</v>
      </c>
      <c r="E228" s="15" t="s">
        <v>288</v>
      </c>
      <c r="F228" s="21">
        <v>39</v>
      </c>
      <c r="G228" s="25">
        <v>600</v>
      </c>
      <c r="H228" s="15">
        <v>1</v>
      </c>
      <c r="I228" s="15" t="s">
        <v>24</v>
      </c>
      <c r="J228" s="15">
        <v>2</v>
      </c>
      <c r="K228" s="15" t="s">
        <v>394</v>
      </c>
      <c r="L228" s="34">
        <v>174.3</v>
      </c>
      <c r="M228" s="29">
        <f t="shared" si="7"/>
        <v>21961.800000000003</v>
      </c>
      <c r="N228" s="34"/>
      <c r="O228" s="48" t="s">
        <v>20</v>
      </c>
      <c r="P228" s="46"/>
    </row>
    <row r="229" spans="1:16" s="66" customFormat="1" ht="15" x14ac:dyDescent="0.25">
      <c r="A229" s="1"/>
      <c r="B229" s="14">
        <v>40</v>
      </c>
      <c r="C229" s="16" t="s">
        <v>392</v>
      </c>
      <c r="D229" s="15" t="s">
        <v>21</v>
      </c>
      <c r="E229" s="15" t="s">
        <v>288</v>
      </c>
      <c r="F229" s="21">
        <v>39</v>
      </c>
      <c r="G229" s="25">
        <v>600</v>
      </c>
      <c r="H229" s="15">
        <v>2</v>
      </c>
      <c r="I229" s="15" t="s">
        <v>24</v>
      </c>
      <c r="J229" s="15">
        <v>2</v>
      </c>
      <c r="K229" s="15" t="s">
        <v>395</v>
      </c>
      <c r="L229" s="34">
        <v>232.41</v>
      </c>
      <c r="M229" s="29">
        <f t="shared" si="7"/>
        <v>29283.66</v>
      </c>
      <c r="N229" s="34"/>
      <c r="O229" s="48" t="s">
        <v>20</v>
      </c>
      <c r="P229" s="46"/>
    </row>
    <row r="230" spans="1:16" s="66" customFormat="1" ht="15" x14ac:dyDescent="0.25">
      <c r="A230" s="1"/>
      <c r="B230" s="14">
        <v>41</v>
      </c>
      <c r="C230" s="16" t="s">
        <v>392</v>
      </c>
      <c r="D230" s="15" t="s">
        <v>21</v>
      </c>
      <c r="E230" s="15" t="s">
        <v>288</v>
      </c>
      <c r="F230" s="21">
        <v>39</v>
      </c>
      <c r="G230" s="25">
        <v>600</v>
      </c>
      <c r="H230" s="15">
        <v>3</v>
      </c>
      <c r="I230" s="15" t="s">
        <v>24</v>
      </c>
      <c r="J230" s="15">
        <v>2</v>
      </c>
      <c r="K230" s="15" t="s">
        <v>395</v>
      </c>
      <c r="L230" s="34">
        <v>232.41</v>
      </c>
      <c r="M230" s="29">
        <f t="shared" si="7"/>
        <v>29283.66</v>
      </c>
      <c r="N230" s="34"/>
      <c r="O230" s="48" t="s">
        <v>20</v>
      </c>
      <c r="P230" s="46"/>
    </row>
    <row r="231" spans="1:16" s="66" customFormat="1" ht="15" x14ac:dyDescent="0.25">
      <c r="A231" s="1"/>
      <c r="B231" s="14">
        <v>42</v>
      </c>
      <c r="C231" s="16" t="s">
        <v>392</v>
      </c>
      <c r="D231" s="15" t="s">
        <v>21</v>
      </c>
      <c r="E231" s="15" t="s">
        <v>286</v>
      </c>
      <c r="F231" s="21">
        <v>39</v>
      </c>
      <c r="G231" s="25">
        <v>600</v>
      </c>
      <c r="H231" s="15">
        <v>4</v>
      </c>
      <c r="I231" s="15" t="s">
        <v>24</v>
      </c>
      <c r="J231" s="15">
        <v>2</v>
      </c>
      <c r="K231" s="15" t="s">
        <v>396</v>
      </c>
      <c r="L231" s="34">
        <v>271.14</v>
      </c>
      <c r="M231" s="29">
        <f t="shared" si="7"/>
        <v>34163.64</v>
      </c>
      <c r="N231" s="34"/>
      <c r="O231" s="48" t="s">
        <v>20</v>
      </c>
      <c r="P231" s="46"/>
    </row>
    <row r="232" spans="1:16" s="66" customFormat="1" ht="15" x14ac:dyDescent="0.25">
      <c r="A232" s="1"/>
      <c r="B232" s="14">
        <v>43</v>
      </c>
      <c r="C232" s="16" t="s">
        <v>392</v>
      </c>
      <c r="D232" s="15" t="s">
        <v>21</v>
      </c>
      <c r="E232" s="15" t="s">
        <v>286</v>
      </c>
      <c r="F232" s="21">
        <v>39</v>
      </c>
      <c r="G232" s="25">
        <v>600</v>
      </c>
      <c r="H232" s="15">
        <v>5</v>
      </c>
      <c r="I232" s="15" t="s">
        <v>24</v>
      </c>
      <c r="J232" s="15">
        <v>2</v>
      </c>
      <c r="K232" s="15" t="s">
        <v>396</v>
      </c>
      <c r="L232" s="34">
        <v>271.14</v>
      </c>
      <c r="M232" s="29">
        <f t="shared" si="7"/>
        <v>34163.64</v>
      </c>
      <c r="N232" s="34"/>
      <c r="O232" s="48" t="s">
        <v>20</v>
      </c>
      <c r="P232" s="46"/>
    </row>
    <row r="233" spans="1:16" s="66" customFormat="1" ht="15" x14ac:dyDescent="0.25">
      <c r="A233" s="1"/>
      <c r="B233" s="14">
        <v>44</v>
      </c>
      <c r="C233" s="16" t="s">
        <v>397</v>
      </c>
      <c r="D233" s="15" t="s">
        <v>21</v>
      </c>
      <c r="E233" s="15" t="s">
        <v>288</v>
      </c>
      <c r="F233" s="21">
        <v>41</v>
      </c>
      <c r="G233" s="25">
        <v>5</v>
      </c>
      <c r="H233" s="15">
        <v>1</v>
      </c>
      <c r="I233" s="15" t="s">
        <v>26</v>
      </c>
      <c r="J233" s="15">
        <v>1</v>
      </c>
      <c r="K233" s="15" t="s">
        <v>398</v>
      </c>
      <c r="L233" s="34">
        <v>213.81</v>
      </c>
      <c r="M233" s="29">
        <f t="shared" si="7"/>
        <v>26940.06</v>
      </c>
      <c r="N233" s="34"/>
      <c r="O233" s="48" t="s">
        <v>20</v>
      </c>
      <c r="P233" s="46"/>
    </row>
    <row r="234" spans="1:16" s="66" customFormat="1" ht="15" x14ac:dyDescent="0.25">
      <c r="A234" s="1"/>
      <c r="B234" s="14">
        <v>45</v>
      </c>
      <c r="C234" s="16" t="s">
        <v>399</v>
      </c>
      <c r="D234" s="15" t="s">
        <v>21</v>
      </c>
      <c r="E234" s="15" t="s">
        <v>288</v>
      </c>
      <c r="F234" s="21">
        <v>41</v>
      </c>
      <c r="G234" s="25">
        <v>5</v>
      </c>
      <c r="H234" s="15">
        <v>2</v>
      </c>
      <c r="I234" s="15" t="s">
        <v>26</v>
      </c>
      <c r="J234" s="15">
        <v>2</v>
      </c>
      <c r="K234" s="15" t="s">
        <v>400</v>
      </c>
      <c r="L234" s="34">
        <v>330.94</v>
      </c>
      <c r="M234" s="29">
        <f t="shared" si="7"/>
        <v>41698.44</v>
      </c>
      <c r="N234" s="34"/>
      <c r="O234" s="48" t="s">
        <v>20</v>
      </c>
      <c r="P234" s="46"/>
    </row>
    <row r="235" spans="1:16" s="66" customFormat="1" ht="15" x14ac:dyDescent="0.25">
      <c r="A235" s="1"/>
      <c r="B235" s="14">
        <v>46</v>
      </c>
      <c r="C235" s="16" t="s">
        <v>401</v>
      </c>
      <c r="D235" s="15" t="s">
        <v>21</v>
      </c>
      <c r="E235" s="15" t="s">
        <v>288</v>
      </c>
      <c r="F235" s="21">
        <v>41</v>
      </c>
      <c r="G235" s="25">
        <v>28</v>
      </c>
      <c r="H235" s="15">
        <v>3</v>
      </c>
      <c r="I235" s="15" t="s">
        <v>282</v>
      </c>
      <c r="J235" s="15">
        <v>1</v>
      </c>
      <c r="K235" s="15" t="s">
        <v>195</v>
      </c>
      <c r="L235" s="34">
        <v>10.85</v>
      </c>
      <c r="M235" s="29">
        <f t="shared" si="7"/>
        <v>1367.1</v>
      </c>
      <c r="N235" s="34"/>
      <c r="O235" s="48" t="s">
        <v>20</v>
      </c>
      <c r="P235" s="46"/>
    </row>
    <row r="236" spans="1:16" s="66" customFormat="1" ht="15" x14ac:dyDescent="0.25">
      <c r="A236" s="1"/>
      <c r="B236" s="14">
        <v>47</v>
      </c>
      <c r="C236" s="16" t="s">
        <v>402</v>
      </c>
      <c r="D236" s="15" t="s">
        <v>21</v>
      </c>
      <c r="E236" s="15" t="s">
        <v>288</v>
      </c>
      <c r="F236" s="21">
        <v>41</v>
      </c>
      <c r="G236" s="25">
        <v>28</v>
      </c>
      <c r="H236" s="15">
        <v>5</v>
      </c>
      <c r="I236" s="15" t="s">
        <v>282</v>
      </c>
      <c r="J236" s="15">
        <v>1</v>
      </c>
      <c r="K236" s="15" t="s">
        <v>195</v>
      </c>
      <c r="L236" s="34">
        <v>10.85</v>
      </c>
      <c r="M236" s="29">
        <f t="shared" si="7"/>
        <v>1367.1</v>
      </c>
      <c r="N236" s="34"/>
      <c r="O236" s="48" t="s">
        <v>20</v>
      </c>
      <c r="P236" s="46"/>
    </row>
    <row r="237" spans="1:16" s="66" customFormat="1" ht="15" x14ac:dyDescent="0.25">
      <c r="A237" s="1"/>
      <c r="B237" s="14">
        <v>48</v>
      </c>
      <c r="C237" s="16" t="s">
        <v>403</v>
      </c>
      <c r="D237" s="15" t="s">
        <v>21</v>
      </c>
      <c r="E237" s="15" t="s">
        <v>288</v>
      </c>
      <c r="F237" s="21">
        <v>41</v>
      </c>
      <c r="G237" s="25">
        <v>41</v>
      </c>
      <c r="H237" s="15">
        <v>5</v>
      </c>
      <c r="I237" s="15" t="s">
        <v>282</v>
      </c>
      <c r="J237" s="15">
        <v>2</v>
      </c>
      <c r="K237" s="15" t="s">
        <v>306</v>
      </c>
      <c r="L237" s="34">
        <v>25.82</v>
      </c>
      <c r="M237" s="29">
        <f t="shared" si="7"/>
        <v>3253.32</v>
      </c>
      <c r="N237" s="34"/>
      <c r="O237" s="48" t="s">
        <v>20</v>
      </c>
      <c r="P237" s="46"/>
    </row>
    <row r="238" spans="1:16" s="66" customFormat="1" ht="15" x14ac:dyDescent="0.25">
      <c r="A238" s="1"/>
      <c r="B238" s="14">
        <v>49</v>
      </c>
      <c r="C238" s="16" t="s">
        <v>404</v>
      </c>
      <c r="D238" s="15" t="s">
        <v>21</v>
      </c>
      <c r="E238" s="15" t="s">
        <v>288</v>
      </c>
      <c r="F238" s="21">
        <v>41</v>
      </c>
      <c r="G238" s="25">
        <v>42</v>
      </c>
      <c r="H238" s="15"/>
      <c r="I238" s="15" t="s">
        <v>282</v>
      </c>
      <c r="J238" s="15">
        <v>1</v>
      </c>
      <c r="K238" s="15" t="s">
        <v>195</v>
      </c>
      <c r="L238" s="34">
        <v>10.85</v>
      </c>
      <c r="M238" s="29">
        <f t="shared" si="7"/>
        <v>1367.1</v>
      </c>
      <c r="N238" s="34"/>
      <c r="O238" s="48" t="s">
        <v>20</v>
      </c>
      <c r="P238" s="46"/>
    </row>
    <row r="239" spans="1:16" s="66" customFormat="1" ht="15" x14ac:dyDescent="0.25">
      <c r="A239" s="1"/>
      <c r="B239" s="14">
        <v>50</v>
      </c>
      <c r="C239" s="16" t="s">
        <v>405</v>
      </c>
      <c r="D239" s="15" t="s">
        <v>21</v>
      </c>
      <c r="E239" s="15" t="s">
        <v>297</v>
      </c>
      <c r="F239" s="21">
        <v>41</v>
      </c>
      <c r="G239" s="25">
        <v>44</v>
      </c>
      <c r="H239" s="15"/>
      <c r="I239" s="15" t="s">
        <v>24</v>
      </c>
      <c r="J239" s="15">
        <v>3</v>
      </c>
      <c r="K239" s="15" t="s">
        <v>406</v>
      </c>
      <c r="L239" s="34">
        <v>590.83000000000004</v>
      </c>
      <c r="M239" s="29">
        <f t="shared" si="7"/>
        <v>74444.58</v>
      </c>
      <c r="N239" s="34"/>
      <c r="O239" s="48" t="s">
        <v>20</v>
      </c>
      <c r="P239" s="46"/>
    </row>
    <row r="240" spans="1:16" s="66" customFormat="1" ht="15" x14ac:dyDescent="0.25">
      <c r="A240" s="1"/>
      <c r="B240" s="14">
        <v>51</v>
      </c>
      <c r="C240" s="16" t="s">
        <v>407</v>
      </c>
      <c r="D240" s="15" t="s">
        <v>21</v>
      </c>
      <c r="E240" s="15" t="s">
        <v>288</v>
      </c>
      <c r="F240" s="21">
        <v>41</v>
      </c>
      <c r="G240" s="25">
        <v>2440</v>
      </c>
      <c r="H240" s="15">
        <v>1</v>
      </c>
      <c r="I240" s="15" t="s">
        <v>24</v>
      </c>
      <c r="J240" s="15">
        <v>2</v>
      </c>
      <c r="K240" s="15" t="s">
        <v>396</v>
      </c>
      <c r="L240" s="34">
        <v>271.14</v>
      </c>
      <c r="M240" s="29">
        <f t="shared" si="7"/>
        <v>34163.64</v>
      </c>
      <c r="N240" s="34"/>
      <c r="O240" s="48" t="s">
        <v>20</v>
      </c>
      <c r="P240" s="46"/>
    </row>
    <row r="241" spans="1:16" s="66" customFormat="1" ht="15" x14ac:dyDescent="0.25">
      <c r="A241" s="1"/>
      <c r="B241" s="14">
        <v>52</v>
      </c>
      <c r="C241" s="16" t="s">
        <v>387</v>
      </c>
      <c r="D241" s="15" t="s">
        <v>21</v>
      </c>
      <c r="E241" s="15" t="s">
        <v>288</v>
      </c>
      <c r="F241" s="21">
        <v>41</v>
      </c>
      <c r="G241" s="25">
        <v>2450</v>
      </c>
      <c r="H241" s="15">
        <v>1</v>
      </c>
      <c r="I241" s="15" t="s">
        <v>87</v>
      </c>
      <c r="J241" s="15" t="s">
        <v>30</v>
      </c>
      <c r="K241" s="15" t="s">
        <v>408</v>
      </c>
      <c r="L241" s="34">
        <v>27.27</v>
      </c>
      <c r="M241" s="29">
        <f t="shared" si="7"/>
        <v>3436.02</v>
      </c>
      <c r="N241" s="34"/>
      <c r="O241" s="48" t="s">
        <v>20</v>
      </c>
      <c r="P241" s="46"/>
    </row>
    <row r="242" spans="1:16" s="66" customFormat="1" ht="15" x14ac:dyDescent="0.25">
      <c r="A242" s="1"/>
      <c r="B242" s="14">
        <v>53</v>
      </c>
      <c r="C242" s="16" t="s">
        <v>409</v>
      </c>
      <c r="D242" s="15" t="s">
        <v>21</v>
      </c>
      <c r="E242" s="15" t="s">
        <v>288</v>
      </c>
      <c r="F242" s="21">
        <v>41</v>
      </c>
      <c r="G242" s="25">
        <v>2480</v>
      </c>
      <c r="H242" s="15">
        <v>1</v>
      </c>
      <c r="I242" s="15" t="s">
        <v>136</v>
      </c>
      <c r="J242" s="15">
        <v>2</v>
      </c>
      <c r="K242" s="15" t="s">
        <v>410</v>
      </c>
      <c r="L242" s="34">
        <v>787.08</v>
      </c>
      <c r="M242" s="34">
        <f>L242*42.84</f>
        <v>33718.507200000007</v>
      </c>
      <c r="N242" s="34"/>
      <c r="O242" s="48" t="s">
        <v>20</v>
      </c>
      <c r="P242" s="46"/>
    </row>
    <row r="243" spans="1:16" s="66" customFormat="1" ht="15" x14ac:dyDescent="0.25">
      <c r="A243" s="1"/>
      <c r="B243" s="14">
        <v>54</v>
      </c>
      <c r="C243" s="16" t="s">
        <v>411</v>
      </c>
      <c r="D243" s="15" t="s">
        <v>21</v>
      </c>
      <c r="E243" s="15" t="s">
        <v>288</v>
      </c>
      <c r="F243" s="21">
        <v>41</v>
      </c>
      <c r="G243" s="25">
        <v>2485</v>
      </c>
      <c r="H243" s="15">
        <v>1</v>
      </c>
      <c r="I243" s="15" t="s">
        <v>24</v>
      </c>
      <c r="J243" s="15">
        <v>2</v>
      </c>
      <c r="K243" s="15" t="s">
        <v>412</v>
      </c>
      <c r="L243" s="34">
        <v>367.98</v>
      </c>
      <c r="M243" s="29">
        <f>L243*126</f>
        <v>46365.48</v>
      </c>
      <c r="N243" s="34"/>
      <c r="O243" s="48" t="s">
        <v>20</v>
      </c>
      <c r="P243" s="46"/>
    </row>
    <row r="244" spans="1:16" s="66" customFormat="1" ht="15" x14ac:dyDescent="0.25">
      <c r="A244" s="1"/>
      <c r="B244" s="14">
        <v>55</v>
      </c>
      <c r="C244" s="16" t="s">
        <v>411</v>
      </c>
      <c r="D244" s="15" t="s">
        <v>21</v>
      </c>
      <c r="E244" s="15" t="s">
        <v>288</v>
      </c>
      <c r="F244" s="21">
        <v>41</v>
      </c>
      <c r="G244" s="25">
        <v>2487</v>
      </c>
      <c r="H244" s="15">
        <v>1</v>
      </c>
      <c r="I244" s="15" t="s">
        <v>29</v>
      </c>
      <c r="J244" s="15">
        <v>2</v>
      </c>
      <c r="K244" s="15" t="s">
        <v>413</v>
      </c>
      <c r="L244" s="34">
        <v>454.48</v>
      </c>
      <c r="M244" s="29">
        <f>L244*126</f>
        <v>57264.480000000003</v>
      </c>
      <c r="N244" s="34"/>
      <c r="O244" s="48" t="s">
        <v>20</v>
      </c>
      <c r="P244" s="46"/>
    </row>
    <row r="245" spans="1:16" s="66" customFormat="1" ht="15" x14ac:dyDescent="0.25">
      <c r="A245" s="1"/>
      <c r="B245" s="14">
        <v>56</v>
      </c>
      <c r="C245" s="16" t="s">
        <v>414</v>
      </c>
      <c r="D245" s="15" t="s">
        <v>21</v>
      </c>
      <c r="E245" s="15" t="s">
        <v>288</v>
      </c>
      <c r="F245" s="21">
        <v>41</v>
      </c>
      <c r="G245" s="25">
        <v>2491</v>
      </c>
      <c r="H245" s="15">
        <v>1</v>
      </c>
      <c r="I245" s="15" t="s">
        <v>415</v>
      </c>
      <c r="J245" s="15"/>
      <c r="K245" s="15"/>
      <c r="L245" s="34">
        <v>10368</v>
      </c>
      <c r="M245" s="34">
        <f>L245*42.84</f>
        <v>444165.12000000005</v>
      </c>
      <c r="N245" s="34"/>
      <c r="O245" s="48" t="s">
        <v>20</v>
      </c>
      <c r="P245" s="46"/>
    </row>
    <row r="246" spans="1:16" s="66" customFormat="1" ht="15" x14ac:dyDescent="0.25">
      <c r="A246" s="1"/>
      <c r="B246" s="14">
        <v>57</v>
      </c>
      <c r="C246" s="16" t="s">
        <v>411</v>
      </c>
      <c r="D246" s="15" t="s">
        <v>21</v>
      </c>
      <c r="E246" s="15" t="s">
        <v>288</v>
      </c>
      <c r="F246" s="21">
        <v>41</v>
      </c>
      <c r="G246" s="25">
        <v>2691</v>
      </c>
      <c r="H246" s="15">
        <v>1</v>
      </c>
      <c r="I246" s="15" t="s">
        <v>26</v>
      </c>
      <c r="J246" s="15">
        <v>2</v>
      </c>
      <c r="K246" s="15" t="s">
        <v>416</v>
      </c>
      <c r="L246" s="34">
        <v>30.68</v>
      </c>
      <c r="M246" s="34">
        <f>L246*126</f>
        <v>3865.68</v>
      </c>
      <c r="N246" s="34"/>
      <c r="O246" s="48" t="s">
        <v>20</v>
      </c>
      <c r="P246" s="46"/>
    </row>
    <row r="247" spans="1:16" s="66" customFormat="1" ht="15" x14ac:dyDescent="0.25">
      <c r="A247" s="1"/>
      <c r="B247" s="14">
        <v>58</v>
      </c>
      <c r="C247" s="16" t="s">
        <v>411</v>
      </c>
      <c r="D247" s="15" t="s">
        <v>21</v>
      </c>
      <c r="E247" s="15" t="s">
        <v>288</v>
      </c>
      <c r="F247" s="21">
        <v>41</v>
      </c>
      <c r="G247" s="25">
        <v>2691</v>
      </c>
      <c r="H247" s="15">
        <v>2</v>
      </c>
      <c r="I247" s="15" t="s">
        <v>24</v>
      </c>
      <c r="J247" s="15">
        <v>2</v>
      </c>
      <c r="K247" s="15" t="s">
        <v>417</v>
      </c>
      <c r="L247" s="34">
        <v>77.47</v>
      </c>
      <c r="M247" s="34">
        <f>L247*126</f>
        <v>9761.2199999999993</v>
      </c>
      <c r="N247" s="34"/>
      <c r="O247" s="48" t="s">
        <v>20</v>
      </c>
      <c r="P247" s="46"/>
    </row>
    <row r="248" spans="1:16" s="66" customFormat="1" ht="15" x14ac:dyDescent="0.25">
      <c r="A248" s="1"/>
      <c r="B248" s="14">
        <v>59</v>
      </c>
      <c r="C248" s="16"/>
      <c r="D248" s="15" t="s">
        <v>21</v>
      </c>
      <c r="E248" s="15"/>
      <c r="F248" s="21">
        <v>41</v>
      </c>
      <c r="G248" s="25">
        <v>2708</v>
      </c>
      <c r="H248" s="15"/>
      <c r="I248" s="15" t="s">
        <v>75</v>
      </c>
      <c r="J248" s="15"/>
      <c r="K248" s="15"/>
      <c r="L248" s="34"/>
      <c r="M248" s="34"/>
      <c r="N248" s="34"/>
      <c r="O248" s="48" t="s">
        <v>20</v>
      </c>
      <c r="P248" s="46"/>
    </row>
    <row r="249" spans="1:16" s="66" customFormat="1" ht="15" x14ac:dyDescent="0.25">
      <c r="A249" s="1"/>
      <c r="B249" s="14">
        <v>60</v>
      </c>
      <c r="C249" s="25"/>
      <c r="D249" s="15" t="s">
        <v>21</v>
      </c>
      <c r="E249" s="395"/>
      <c r="F249" s="17">
        <v>41</v>
      </c>
      <c r="G249" s="17">
        <v>2827</v>
      </c>
      <c r="H249" s="17"/>
      <c r="I249" s="17" t="s">
        <v>75</v>
      </c>
      <c r="J249" s="17"/>
      <c r="K249" s="17"/>
      <c r="L249" s="149"/>
      <c r="M249" s="19"/>
      <c r="N249" s="19"/>
      <c r="O249" s="48" t="s">
        <v>20</v>
      </c>
      <c r="P249" s="46"/>
    </row>
    <row r="250" spans="1:16" s="66" customFormat="1" ht="15" x14ac:dyDescent="0.25">
      <c r="A250" s="1"/>
      <c r="B250" s="14">
        <v>61</v>
      </c>
      <c r="C250" s="16" t="s">
        <v>418</v>
      </c>
      <c r="D250" s="15" t="s">
        <v>21</v>
      </c>
      <c r="E250" s="15" t="s">
        <v>288</v>
      </c>
      <c r="F250" s="21">
        <v>42</v>
      </c>
      <c r="G250" s="25">
        <v>2707</v>
      </c>
      <c r="H250" s="15">
        <v>1</v>
      </c>
      <c r="I250" s="15" t="s">
        <v>24</v>
      </c>
      <c r="J250" s="15">
        <v>2</v>
      </c>
      <c r="K250" s="15" t="s">
        <v>395</v>
      </c>
      <c r="L250" s="34">
        <v>232.41</v>
      </c>
      <c r="M250" s="34">
        <f>L250*126</f>
        <v>29283.66</v>
      </c>
      <c r="N250" s="34"/>
      <c r="O250" s="48" t="s">
        <v>20</v>
      </c>
      <c r="P250" s="46"/>
    </row>
    <row r="251" spans="1:16" s="66" customFormat="1" ht="15" x14ac:dyDescent="0.25">
      <c r="A251" s="1"/>
      <c r="B251" s="14">
        <v>62</v>
      </c>
      <c r="C251" s="16" t="s">
        <v>418</v>
      </c>
      <c r="D251" s="15" t="s">
        <v>21</v>
      </c>
      <c r="E251" s="15" t="s">
        <v>419</v>
      </c>
      <c r="F251" s="21">
        <v>42</v>
      </c>
      <c r="G251" s="25">
        <v>2707</v>
      </c>
      <c r="H251" s="15">
        <v>2</v>
      </c>
      <c r="I251" s="15" t="s">
        <v>24</v>
      </c>
      <c r="J251" s="15">
        <v>2</v>
      </c>
      <c r="K251" s="15" t="s">
        <v>395</v>
      </c>
      <c r="L251" s="34">
        <v>232.41</v>
      </c>
      <c r="M251" s="34">
        <f>L251*126</f>
        <v>29283.66</v>
      </c>
      <c r="N251" s="34"/>
      <c r="O251" s="48" t="s">
        <v>20</v>
      </c>
      <c r="P251" s="46"/>
    </row>
    <row r="252" spans="1:16" s="66" customFormat="1" ht="15" x14ac:dyDescent="0.25">
      <c r="A252" s="1"/>
      <c r="B252" s="14">
        <v>63</v>
      </c>
      <c r="C252" s="16" t="s">
        <v>420</v>
      </c>
      <c r="D252" s="15" t="s">
        <v>21</v>
      </c>
      <c r="E252" s="15" t="s">
        <v>288</v>
      </c>
      <c r="F252" s="21">
        <v>42</v>
      </c>
      <c r="G252" s="25">
        <v>2708</v>
      </c>
      <c r="H252" s="15">
        <v>1</v>
      </c>
      <c r="I252" s="15" t="s">
        <v>136</v>
      </c>
      <c r="J252" s="15">
        <v>2</v>
      </c>
      <c r="K252" s="15" t="s">
        <v>421</v>
      </c>
      <c r="L252" s="34">
        <v>1128.1500000000001</v>
      </c>
      <c r="M252" s="34">
        <f>L252*42.84</f>
        <v>48329.946000000011</v>
      </c>
      <c r="N252" s="34"/>
      <c r="O252" s="48" t="s">
        <v>20</v>
      </c>
      <c r="P252" s="46"/>
    </row>
    <row r="253" spans="1:16" s="66" customFormat="1" ht="15" x14ac:dyDescent="0.25">
      <c r="A253" s="1"/>
      <c r="B253" s="14">
        <v>64</v>
      </c>
      <c r="C253" s="16" t="s">
        <v>422</v>
      </c>
      <c r="D253" s="15" t="s">
        <v>21</v>
      </c>
      <c r="E253" s="15" t="s">
        <v>288</v>
      </c>
      <c r="F253" s="21">
        <v>42</v>
      </c>
      <c r="G253" s="25">
        <v>2715</v>
      </c>
      <c r="H253" s="15">
        <v>3</v>
      </c>
      <c r="I253" s="15" t="s">
        <v>70</v>
      </c>
      <c r="J253" s="15">
        <v>2</v>
      </c>
      <c r="K253" s="15" t="s">
        <v>304</v>
      </c>
      <c r="L253" s="34">
        <v>193.67</v>
      </c>
      <c r="M253" s="34">
        <f t="shared" ref="M253:M258" si="8">L253*126</f>
        <v>24402.42</v>
      </c>
      <c r="N253" s="34"/>
      <c r="O253" s="48" t="s">
        <v>20</v>
      </c>
      <c r="P253" s="46"/>
    </row>
    <row r="254" spans="1:16" s="66" customFormat="1" ht="15" x14ac:dyDescent="0.25">
      <c r="A254" s="1"/>
      <c r="B254" s="14">
        <v>65</v>
      </c>
      <c r="C254" s="16" t="s">
        <v>422</v>
      </c>
      <c r="D254" s="15" t="s">
        <v>21</v>
      </c>
      <c r="E254" s="15" t="s">
        <v>288</v>
      </c>
      <c r="F254" s="21">
        <v>42</v>
      </c>
      <c r="G254" s="25">
        <v>2715</v>
      </c>
      <c r="H254" s="15">
        <v>4</v>
      </c>
      <c r="I254" s="15" t="s">
        <v>70</v>
      </c>
      <c r="J254" s="15">
        <v>2</v>
      </c>
      <c r="K254" s="15" t="s">
        <v>423</v>
      </c>
      <c r="L254" s="34">
        <v>58.1</v>
      </c>
      <c r="M254" s="34">
        <f t="shared" si="8"/>
        <v>7320.6</v>
      </c>
      <c r="N254" s="34"/>
      <c r="O254" s="48" t="s">
        <v>20</v>
      </c>
      <c r="P254" s="46"/>
    </row>
    <row r="255" spans="1:16" s="66" customFormat="1" ht="15" x14ac:dyDescent="0.25">
      <c r="A255" s="1"/>
      <c r="B255" s="14">
        <v>66</v>
      </c>
      <c r="C255" s="16" t="s">
        <v>424</v>
      </c>
      <c r="D255" s="15" t="s">
        <v>21</v>
      </c>
      <c r="E255" s="15" t="s">
        <v>288</v>
      </c>
      <c r="F255" s="21">
        <v>42</v>
      </c>
      <c r="G255" s="25">
        <v>2722</v>
      </c>
      <c r="H255" s="15">
        <v>1</v>
      </c>
      <c r="I255" s="15" t="s">
        <v>24</v>
      </c>
      <c r="J255" s="15">
        <v>2</v>
      </c>
      <c r="K255" s="15" t="s">
        <v>370</v>
      </c>
      <c r="L255" s="34">
        <v>213.04</v>
      </c>
      <c r="M255" s="34">
        <f t="shared" si="8"/>
        <v>26843.039999999997</v>
      </c>
      <c r="N255" s="34"/>
      <c r="O255" s="48" t="s">
        <v>20</v>
      </c>
      <c r="P255" s="46"/>
    </row>
    <row r="256" spans="1:16" s="66" customFormat="1" ht="15" x14ac:dyDescent="0.25">
      <c r="A256" s="1"/>
      <c r="B256" s="14">
        <v>67</v>
      </c>
      <c r="C256" s="16" t="s">
        <v>424</v>
      </c>
      <c r="D256" s="15" t="s">
        <v>21</v>
      </c>
      <c r="E256" s="15" t="s">
        <v>419</v>
      </c>
      <c r="F256" s="21">
        <v>42</v>
      </c>
      <c r="G256" s="25">
        <v>2722</v>
      </c>
      <c r="H256" s="15">
        <v>2</v>
      </c>
      <c r="I256" s="15" t="s">
        <v>24</v>
      </c>
      <c r="J256" s="15">
        <v>2</v>
      </c>
      <c r="K256" s="15" t="s">
        <v>370</v>
      </c>
      <c r="L256" s="34">
        <v>213.04</v>
      </c>
      <c r="M256" s="34">
        <f t="shared" si="8"/>
        <v>26843.039999999997</v>
      </c>
      <c r="N256" s="34"/>
      <c r="O256" s="48" t="s">
        <v>20</v>
      </c>
      <c r="P256" s="46"/>
    </row>
    <row r="257" spans="1:16" s="66" customFormat="1" ht="15" x14ac:dyDescent="0.25">
      <c r="A257" s="1"/>
      <c r="B257" s="14">
        <v>68</v>
      </c>
      <c r="C257" s="16" t="s">
        <v>422</v>
      </c>
      <c r="D257" s="15" t="s">
        <v>21</v>
      </c>
      <c r="E257" s="15" t="s">
        <v>288</v>
      </c>
      <c r="F257" s="21">
        <v>42</v>
      </c>
      <c r="G257" s="25">
        <v>2722</v>
      </c>
      <c r="H257" s="15">
        <v>3</v>
      </c>
      <c r="I257" s="15" t="s">
        <v>24</v>
      </c>
      <c r="J257" s="15">
        <v>2</v>
      </c>
      <c r="K257" s="15" t="s">
        <v>394</v>
      </c>
      <c r="L257" s="34">
        <v>174.3</v>
      </c>
      <c r="M257" s="34">
        <f t="shared" si="8"/>
        <v>21961.800000000003</v>
      </c>
      <c r="N257" s="34"/>
      <c r="O257" s="48" t="s">
        <v>20</v>
      </c>
      <c r="P257" s="46"/>
    </row>
    <row r="258" spans="1:16" s="66" customFormat="1" ht="15" x14ac:dyDescent="0.25">
      <c r="A258" s="1"/>
      <c r="B258" s="14">
        <v>69</v>
      </c>
      <c r="C258" s="16" t="s">
        <v>422</v>
      </c>
      <c r="D258" s="15" t="s">
        <v>21</v>
      </c>
      <c r="E258" s="15" t="s">
        <v>419</v>
      </c>
      <c r="F258" s="21">
        <v>42</v>
      </c>
      <c r="G258" s="25">
        <v>2722</v>
      </c>
      <c r="H258" s="15">
        <v>4</v>
      </c>
      <c r="I258" s="15" t="s">
        <v>24</v>
      </c>
      <c r="J258" s="15">
        <v>2</v>
      </c>
      <c r="K258" s="15" t="s">
        <v>394</v>
      </c>
      <c r="L258" s="34">
        <v>174.3</v>
      </c>
      <c r="M258" s="34">
        <f t="shared" si="8"/>
        <v>21961.800000000003</v>
      </c>
      <c r="N258" s="423"/>
      <c r="O258" s="48" t="s">
        <v>20</v>
      </c>
      <c r="P258" s="46"/>
    </row>
    <row r="259" spans="1:16" s="66" customFormat="1" ht="15" x14ac:dyDescent="0.25">
      <c r="A259" s="1"/>
      <c r="B259" s="14">
        <v>70</v>
      </c>
      <c r="C259" s="16" t="s">
        <v>857</v>
      </c>
      <c r="D259" s="15" t="s">
        <v>21</v>
      </c>
      <c r="E259" s="15" t="s">
        <v>288</v>
      </c>
      <c r="F259" s="21">
        <v>42</v>
      </c>
      <c r="G259" s="25">
        <v>3069</v>
      </c>
      <c r="H259" s="15">
        <v>1</v>
      </c>
      <c r="I259" s="15" t="s">
        <v>154</v>
      </c>
      <c r="J259" s="15"/>
      <c r="K259" s="15"/>
      <c r="L259" s="34"/>
      <c r="M259" s="34"/>
      <c r="N259" s="38"/>
      <c r="O259" s="48" t="s">
        <v>20</v>
      </c>
      <c r="P259" s="46"/>
    </row>
    <row r="260" spans="1:16" s="66" customFormat="1" ht="15" x14ac:dyDescent="0.25">
      <c r="A260" s="1"/>
      <c r="B260" s="249"/>
      <c r="C260" s="250"/>
      <c r="D260" s="250"/>
      <c r="E260" s="250"/>
      <c r="F260" s="250"/>
      <c r="G260" s="249"/>
      <c r="H260" s="249"/>
      <c r="I260" s="249"/>
      <c r="J260" s="249"/>
      <c r="K260" s="249"/>
      <c r="L260" s="418"/>
      <c r="M260" s="418"/>
      <c r="N260" s="418"/>
      <c r="O260" s="249"/>
      <c r="P260" s="46"/>
    </row>
    <row r="261" spans="1:16" s="66" customFormat="1" ht="15" x14ac:dyDescent="0.25">
      <c r="A261" s="1"/>
      <c r="B261" s="471" t="s">
        <v>42</v>
      </c>
      <c r="C261" s="472"/>
      <c r="D261" s="472"/>
      <c r="E261" s="472"/>
      <c r="F261" s="472"/>
      <c r="G261" s="472"/>
      <c r="H261" s="472"/>
      <c r="I261" s="472"/>
      <c r="J261" s="473"/>
      <c r="K261" s="3" t="s">
        <v>43</v>
      </c>
      <c r="L261" s="5">
        <f>SUM(L190:L260)</f>
        <v>24046.379999999997</v>
      </c>
      <c r="M261" s="5">
        <f>SUM(M190:M260)</f>
        <v>2065667.2092000009</v>
      </c>
      <c r="N261" s="5">
        <f>SUM(N190:N259)</f>
        <v>0</v>
      </c>
      <c r="O261" s="413">
        <f>SUM(M261+N261)</f>
        <v>2065667.2092000009</v>
      </c>
      <c r="P261" s="46"/>
    </row>
    <row r="262" spans="1:16" s="74" customFormat="1" x14ac:dyDescent="0.25">
      <c r="A262" s="77"/>
      <c r="B262" s="284"/>
      <c r="C262" s="285"/>
      <c r="D262" s="285"/>
      <c r="E262" s="285"/>
      <c r="F262" s="285"/>
      <c r="G262" s="284"/>
      <c r="H262" s="284"/>
      <c r="I262" s="284"/>
      <c r="J262" s="284"/>
      <c r="K262" s="284"/>
      <c r="L262" s="284"/>
      <c r="M262" s="284"/>
      <c r="N262" s="284"/>
      <c r="O262" s="284"/>
      <c r="P262" s="75"/>
    </row>
    <row r="263" spans="1:16" s="161" customFormat="1" ht="26.25" x14ac:dyDescent="0.25">
      <c r="A263" s="139"/>
      <c r="B263" s="11">
        <v>9</v>
      </c>
      <c r="C263" s="483" t="s">
        <v>425</v>
      </c>
      <c r="D263" s="483"/>
      <c r="E263" s="484" t="s">
        <v>191</v>
      </c>
      <c r="F263" s="484"/>
      <c r="G263" s="484"/>
      <c r="H263" s="484"/>
      <c r="I263" s="484"/>
      <c r="J263" s="484"/>
      <c r="K263" s="484"/>
      <c r="L263" s="484"/>
      <c r="M263" s="484"/>
      <c r="N263" s="484"/>
      <c r="O263" s="484"/>
      <c r="P263" s="147"/>
    </row>
    <row r="264" spans="1:16" s="74" customFormat="1" x14ac:dyDescent="0.25">
      <c r="A264" s="77"/>
      <c r="B264" s="284"/>
      <c r="C264" s="285"/>
      <c r="D264" s="285"/>
      <c r="E264" s="285"/>
      <c r="F264" s="285"/>
      <c r="G264" s="284"/>
      <c r="H264" s="284"/>
      <c r="I264" s="284"/>
      <c r="J264" s="284"/>
      <c r="K264" s="284"/>
      <c r="L264" s="284"/>
      <c r="M264" s="284"/>
      <c r="N264" s="284"/>
      <c r="O264" s="284"/>
      <c r="P264" s="75"/>
    </row>
    <row r="265" spans="1:16" s="66" customFormat="1" ht="15" x14ac:dyDescent="0.25">
      <c r="A265" s="1"/>
      <c r="B265" s="14">
        <v>1</v>
      </c>
      <c r="C265" s="15" t="s">
        <v>426</v>
      </c>
      <c r="D265" s="15" t="s">
        <v>21</v>
      </c>
      <c r="E265" s="15" t="s">
        <v>288</v>
      </c>
      <c r="F265" s="15">
        <v>1</v>
      </c>
      <c r="G265" s="21">
        <v>569</v>
      </c>
      <c r="H265" s="15">
        <v>1</v>
      </c>
      <c r="I265" s="15" t="s">
        <v>70</v>
      </c>
      <c r="J265" s="15">
        <v>1</v>
      </c>
      <c r="K265" s="15" t="s">
        <v>95</v>
      </c>
      <c r="L265" s="29">
        <v>242.73</v>
      </c>
      <c r="M265" s="29">
        <f t="shared" ref="M265:M273" si="9">L265*126</f>
        <v>30583.98</v>
      </c>
      <c r="N265" s="29"/>
      <c r="O265" s="3" t="s">
        <v>20</v>
      </c>
      <c r="P265" s="46"/>
    </row>
    <row r="266" spans="1:16" s="66" customFormat="1" ht="15" x14ac:dyDescent="0.25">
      <c r="A266" s="1"/>
      <c r="B266" s="14">
        <v>2</v>
      </c>
      <c r="C266" s="15" t="s">
        <v>426</v>
      </c>
      <c r="D266" s="15" t="s">
        <v>21</v>
      </c>
      <c r="E266" s="15" t="s">
        <v>288</v>
      </c>
      <c r="F266" s="15">
        <v>1</v>
      </c>
      <c r="G266" s="21">
        <v>869</v>
      </c>
      <c r="H266" s="15">
        <v>1</v>
      </c>
      <c r="I266" s="15" t="s">
        <v>26</v>
      </c>
      <c r="J266" s="15">
        <v>2</v>
      </c>
      <c r="K266" s="15" t="s">
        <v>427</v>
      </c>
      <c r="L266" s="29">
        <v>108.46</v>
      </c>
      <c r="M266" s="29">
        <f t="shared" si="9"/>
        <v>13665.96</v>
      </c>
      <c r="N266" s="29"/>
      <c r="O266" s="3" t="s">
        <v>20</v>
      </c>
      <c r="P266" s="46"/>
    </row>
    <row r="267" spans="1:16" s="66" customFormat="1" ht="15" x14ac:dyDescent="0.25">
      <c r="A267" s="1"/>
      <c r="B267" s="14">
        <v>3</v>
      </c>
      <c r="C267" s="15" t="s">
        <v>426</v>
      </c>
      <c r="D267" s="15" t="s">
        <v>21</v>
      </c>
      <c r="E267" s="15" t="s">
        <v>288</v>
      </c>
      <c r="F267" s="15">
        <v>1</v>
      </c>
      <c r="G267" s="21">
        <v>869</v>
      </c>
      <c r="H267" s="15">
        <v>2</v>
      </c>
      <c r="I267" s="15" t="s">
        <v>38</v>
      </c>
      <c r="J267" s="15">
        <v>2</v>
      </c>
      <c r="K267" s="15" t="s">
        <v>428</v>
      </c>
      <c r="L267" s="29">
        <v>105.87</v>
      </c>
      <c r="M267" s="29">
        <f t="shared" si="9"/>
        <v>13339.62</v>
      </c>
      <c r="N267" s="29"/>
      <c r="O267" s="3" t="s">
        <v>20</v>
      </c>
      <c r="P267" s="46"/>
    </row>
    <row r="268" spans="1:16" s="66" customFormat="1" ht="15" x14ac:dyDescent="0.25">
      <c r="A268" s="1"/>
      <c r="B268" s="14">
        <v>4</v>
      </c>
      <c r="C268" s="15" t="s">
        <v>858</v>
      </c>
      <c r="D268" s="15" t="s">
        <v>21</v>
      </c>
      <c r="E268" s="15" t="s">
        <v>288</v>
      </c>
      <c r="F268" s="15">
        <v>1</v>
      </c>
      <c r="G268" s="21">
        <v>883</v>
      </c>
      <c r="H268" s="15">
        <v>1</v>
      </c>
      <c r="I268" s="15" t="s">
        <v>38</v>
      </c>
      <c r="J268" s="15">
        <v>2</v>
      </c>
      <c r="K268" s="15" t="s">
        <v>429</v>
      </c>
      <c r="L268" s="29">
        <v>127.05</v>
      </c>
      <c r="M268" s="29">
        <f t="shared" si="9"/>
        <v>16008.3</v>
      </c>
      <c r="N268" s="29"/>
      <c r="O268" s="3" t="s">
        <v>20</v>
      </c>
      <c r="P268" s="46"/>
    </row>
    <row r="269" spans="1:16" s="66" customFormat="1" ht="15" x14ac:dyDescent="0.25">
      <c r="A269" s="1"/>
      <c r="B269" s="14">
        <v>5</v>
      </c>
      <c r="C269" s="15" t="s">
        <v>858</v>
      </c>
      <c r="D269" s="15" t="s">
        <v>21</v>
      </c>
      <c r="E269" s="15" t="s">
        <v>288</v>
      </c>
      <c r="F269" s="15">
        <v>1</v>
      </c>
      <c r="G269" s="21">
        <v>892</v>
      </c>
      <c r="H269" s="15">
        <v>2</v>
      </c>
      <c r="I269" s="15" t="s">
        <v>38</v>
      </c>
      <c r="J269" s="15">
        <v>2</v>
      </c>
      <c r="K269" s="15" t="s">
        <v>81</v>
      </c>
      <c r="L269" s="29">
        <v>268.01</v>
      </c>
      <c r="M269" s="29">
        <f t="shared" si="9"/>
        <v>33769.26</v>
      </c>
      <c r="N269" s="29"/>
      <c r="O269" s="3" t="s">
        <v>430</v>
      </c>
      <c r="P269" s="46"/>
    </row>
    <row r="270" spans="1:16" s="66" customFormat="1" ht="30" x14ac:dyDescent="0.25">
      <c r="A270" s="1"/>
      <c r="B270" s="14">
        <v>6</v>
      </c>
      <c r="C270" s="15" t="s">
        <v>858</v>
      </c>
      <c r="D270" s="15" t="s">
        <v>21</v>
      </c>
      <c r="E270" s="16" t="s">
        <v>431</v>
      </c>
      <c r="F270" s="21">
        <v>1</v>
      </c>
      <c r="G270" s="21">
        <v>899</v>
      </c>
      <c r="H270" s="15">
        <v>1</v>
      </c>
      <c r="I270" s="15" t="s">
        <v>107</v>
      </c>
      <c r="J270" s="15"/>
      <c r="K270" s="15"/>
      <c r="L270" s="29"/>
      <c r="M270" s="29">
        <f t="shared" si="9"/>
        <v>0</v>
      </c>
      <c r="N270" s="29"/>
      <c r="O270" s="3" t="s">
        <v>20</v>
      </c>
      <c r="P270" s="46"/>
    </row>
    <row r="271" spans="1:16" s="66" customFormat="1" ht="45" x14ac:dyDescent="0.25">
      <c r="A271" s="1"/>
      <c r="B271" s="14">
        <v>7</v>
      </c>
      <c r="C271" s="15" t="s">
        <v>426</v>
      </c>
      <c r="D271" s="15" t="s">
        <v>21</v>
      </c>
      <c r="E271" s="16" t="s">
        <v>432</v>
      </c>
      <c r="F271" s="15">
        <v>2</v>
      </c>
      <c r="G271" s="21">
        <v>191</v>
      </c>
      <c r="H271" s="170" t="s">
        <v>859</v>
      </c>
      <c r="I271" s="15" t="s">
        <v>38</v>
      </c>
      <c r="J271" s="15">
        <v>2</v>
      </c>
      <c r="K271" s="15" t="s">
        <v>190</v>
      </c>
      <c r="L271" s="29">
        <v>232.92</v>
      </c>
      <c r="M271" s="29">
        <f t="shared" si="9"/>
        <v>29347.919999999998</v>
      </c>
      <c r="N271" s="29"/>
      <c r="O271" s="48" t="s">
        <v>20</v>
      </c>
      <c r="P271" s="46"/>
    </row>
    <row r="272" spans="1:16" s="66" customFormat="1" ht="15" x14ac:dyDescent="0.25">
      <c r="A272" s="1"/>
      <c r="B272" s="14">
        <v>8</v>
      </c>
      <c r="C272" s="15" t="s">
        <v>426</v>
      </c>
      <c r="D272" s="15" t="s">
        <v>21</v>
      </c>
      <c r="E272" s="15" t="s">
        <v>328</v>
      </c>
      <c r="F272" s="15">
        <v>2</v>
      </c>
      <c r="G272" s="21">
        <v>191</v>
      </c>
      <c r="H272" s="170" t="s">
        <v>860</v>
      </c>
      <c r="I272" s="15" t="s">
        <v>38</v>
      </c>
      <c r="J272" s="15">
        <v>2</v>
      </c>
      <c r="K272" s="15" t="s">
        <v>190</v>
      </c>
      <c r="L272" s="29">
        <v>232.92</v>
      </c>
      <c r="M272" s="29">
        <f t="shared" si="9"/>
        <v>29347.919999999998</v>
      </c>
      <c r="N272" s="29"/>
      <c r="O272" s="3" t="s">
        <v>20</v>
      </c>
      <c r="P272" s="46"/>
    </row>
    <row r="273" spans="1:16" s="66" customFormat="1" ht="45" x14ac:dyDescent="0.25">
      <c r="A273" s="1"/>
      <c r="B273" s="14">
        <v>9</v>
      </c>
      <c r="C273" s="15" t="s">
        <v>426</v>
      </c>
      <c r="D273" s="15" t="s">
        <v>21</v>
      </c>
      <c r="E273" s="16" t="s">
        <v>432</v>
      </c>
      <c r="F273" s="15">
        <v>2</v>
      </c>
      <c r="G273" s="21">
        <v>191</v>
      </c>
      <c r="H273" s="15">
        <v>6</v>
      </c>
      <c r="I273" s="15" t="s">
        <v>38</v>
      </c>
      <c r="J273" s="15">
        <v>2</v>
      </c>
      <c r="K273" s="15" t="s">
        <v>129</v>
      </c>
      <c r="L273" s="29">
        <v>105.87</v>
      </c>
      <c r="M273" s="29">
        <f t="shared" si="9"/>
        <v>13339.62</v>
      </c>
      <c r="N273" s="29"/>
      <c r="O273" s="48" t="s">
        <v>20</v>
      </c>
      <c r="P273" s="46"/>
    </row>
    <row r="274" spans="1:16" s="66" customFormat="1" ht="15" x14ac:dyDescent="0.25">
      <c r="A274" s="1"/>
      <c r="B274" s="14">
        <v>10</v>
      </c>
      <c r="C274" s="15" t="s">
        <v>426</v>
      </c>
      <c r="D274" s="15" t="s">
        <v>21</v>
      </c>
      <c r="E274" s="15" t="s">
        <v>328</v>
      </c>
      <c r="F274" s="15">
        <v>2</v>
      </c>
      <c r="G274" s="21">
        <v>191</v>
      </c>
      <c r="H274" s="15">
        <v>14</v>
      </c>
      <c r="I274" s="15" t="s">
        <v>73</v>
      </c>
      <c r="J274" s="15"/>
      <c r="K274" s="15" t="s">
        <v>433</v>
      </c>
      <c r="L274" s="29"/>
      <c r="M274" s="29"/>
      <c r="N274" s="29"/>
      <c r="O274" s="48" t="s">
        <v>20</v>
      </c>
      <c r="P274" s="46"/>
    </row>
    <row r="275" spans="1:16" s="66" customFormat="1" ht="15" x14ac:dyDescent="0.25">
      <c r="A275" s="1"/>
      <c r="B275" s="14">
        <v>11</v>
      </c>
      <c r="C275" s="15" t="s">
        <v>426</v>
      </c>
      <c r="D275" s="15" t="s">
        <v>21</v>
      </c>
      <c r="E275" s="15" t="s">
        <v>288</v>
      </c>
      <c r="F275" s="15">
        <v>2</v>
      </c>
      <c r="G275" s="21">
        <v>193</v>
      </c>
      <c r="H275" s="15">
        <v>3</v>
      </c>
      <c r="I275" s="15" t="s">
        <v>38</v>
      </c>
      <c r="J275" s="15">
        <v>2</v>
      </c>
      <c r="K275" s="15" t="s">
        <v>394</v>
      </c>
      <c r="L275" s="29">
        <v>190.57</v>
      </c>
      <c r="M275" s="29">
        <f t="shared" ref="M275:M284" si="10">L275*126</f>
        <v>24011.82</v>
      </c>
      <c r="N275" s="29"/>
      <c r="O275" s="48" t="s">
        <v>20</v>
      </c>
      <c r="P275" s="46"/>
    </row>
    <row r="276" spans="1:16" s="66" customFormat="1" ht="30" x14ac:dyDescent="0.25">
      <c r="A276" s="1"/>
      <c r="B276" s="14">
        <v>12</v>
      </c>
      <c r="C276" s="15" t="s">
        <v>426</v>
      </c>
      <c r="D276" s="15" t="s">
        <v>21</v>
      </c>
      <c r="E276" s="16" t="s">
        <v>434</v>
      </c>
      <c r="F276" s="15">
        <v>2</v>
      </c>
      <c r="G276" s="21">
        <v>194</v>
      </c>
      <c r="H276" s="15"/>
      <c r="I276" s="15" t="s">
        <v>24</v>
      </c>
      <c r="J276" s="15">
        <v>2</v>
      </c>
      <c r="K276" s="15" t="s">
        <v>395</v>
      </c>
      <c r="L276" s="29">
        <v>340.86</v>
      </c>
      <c r="M276" s="29">
        <f t="shared" si="10"/>
        <v>42948.36</v>
      </c>
      <c r="N276" s="29"/>
      <c r="O276" s="48" t="s">
        <v>20</v>
      </c>
      <c r="P276" s="46"/>
    </row>
    <row r="277" spans="1:16" s="66" customFormat="1" ht="30" x14ac:dyDescent="0.25">
      <c r="A277" s="1"/>
      <c r="B277" s="14">
        <v>13</v>
      </c>
      <c r="C277" s="15" t="s">
        <v>426</v>
      </c>
      <c r="D277" s="15" t="s">
        <v>21</v>
      </c>
      <c r="E277" s="15" t="s">
        <v>328</v>
      </c>
      <c r="F277" s="15">
        <v>2</v>
      </c>
      <c r="G277" s="25" t="s">
        <v>435</v>
      </c>
      <c r="H277" s="16" t="s">
        <v>436</v>
      </c>
      <c r="I277" s="15" t="s">
        <v>24</v>
      </c>
      <c r="J277" s="15">
        <v>2</v>
      </c>
      <c r="K277" s="15" t="s">
        <v>437</v>
      </c>
      <c r="L277" s="29">
        <v>198.84</v>
      </c>
      <c r="M277" s="29">
        <f t="shared" si="10"/>
        <v>25053.84</v>
      </c>
      <c r="N277" s="29"/>
      <c r="O277" s="48" t="s">
        <v>20</v>
      </c>
      <c r="P277" s="46"/>
    </row>
    <row r="278" spans="1:16" s="66" customFormat="1" ht="15" x14ac:dyDescent="0.25">
      <c r="A278" s="1"/>
      <c r="B278" s="14">
        <v>14</v>
      </c>
      <c r="C278" s="15" t="s">
        <v>426</v>
      </c>
      <c r="D278" s="15" t="s">
        <v>21</v>
      </c>
      <c r="E278" s="15" t="s">
        <v>438</v>
      </c>
      <c r="F278" s="15">
        <v>2</v>
      </c>
      <c r="G278" s="25">
        <v>195</v>
      </c>
      <c r="H278" s="16">
        <v>5</v>
      </c>
      <c r="I278" s="15" t="s">
        <v>49</v>
      </c>
      <c r="J278" s="15">
        <v>1</v>
      </c>
      <c r="K278" s="15" t="s">
        <v>41</v>
      </c>
      <c r="L278" s="29">
        <v>43.9</v>
      </c>
      <c r="M278" s="29">
        <f t="shared" si="10"/>
        <v>5531.4</v>
      </c>
      <c r="N278" s="29"/>
      <c r="O278" s="48" t="s">
        <v>20</v>
      </c>
      <c r="P278" s="46"/>
    </row>
    <row r="279" spans="1:16" s="66" customFormat="1" ht="15" x14ac:dyDescent="0.25">
      <c r="A279" s="1"/>
      <c r="B279" s="14">
        <v>15</v>
      </c>
      <c r="C279" s="15" t="s">
        <v>426</v>
      </c>
      <c r="D279" s="15" t="s">
        <v>21</v>
      </c>
      <c r="E279" s="15" t="s">
        <v>288</v>
      </c>
      <c r="F279" s="15">
        <v>2</v>
      </c>
      <c r="G279" s="21">
        <v>196</v>
      </c>
      <c r="H279" s="15">
        <v>5</v>
      </c>
      <c r="I279" s="15" t="s">
        <v>104</v>
      </c>
      <c r="J279" s="15"/>
      <c r="K279" s="15" t="s">
        <v>427</v>
      </c>
      <c r="L279" s="29"/>
      <c r="M279" s="29">
        <f t="shared" si="10"/>
        <v>0</v>
      </c>
      <c r="N279" s="29"/>
      <c r="O279" s="48" t="s">
        <v>20</v>
      </c>
      <c r="P279" s="46"/>
    </row>
    <row r="280" spans="1:16" s="66" customFormat="1" ht="30" x14ac:dyDescent="0.25">
      <c r="A280" s="1"/>
      <c r="B280" s="14">
        <v>16</v>
      </c>
      <c r="C280" s="15" t="s">
        <v>426</v>
      </c>
      <c r="D280" s="15" t="s">
        <v>21</v>
      </c>
      <c r="E280" s="16" t="s">
        <v>439</v>
      </c>
      <c r="F280" s="15">
        <v>2</v>
      </c>
      <c r="G280" s="21">
        <v>197</v>
      </c>
      <c r="H280" s="15">
        <v>1</v>
      </c>
      <c r="I280" s="15"/>
      <c r="J280" s="15"/>
      <c r="K280" s="15"/>
      <c r="L280" s="29"/>
      <c r="M280" s="29">
        <f t="shared" si="10"/>
        <v>0</v>
      </c>
      <c r="N280" s="29"/>
      <c r="O280" s="48" t="s">
        <v>20</v>
      </c>
      <c r="P280" s="46"/>
    </row>
    <row r="281" spans="1:16" s="66" customFormat="1" ht="15" x14ac:dyDescent="0.25">
      <c r="A281" s="1"/>
      <c r="B281" s="14">
        <v>17</v>
      </c>
      <c r="C281" s="15" t="s">
        <v>426</v>
      </c>
      <c r="D281" s="15" t="s">
        <v>21</v>
      </c>
      <c r="E281" s="15" t="s">
        <v>288</v>
      </c>
      <c r="F281" s="15">
        <v>2</v>
      </c>
      <c r="G281" s="21">
        <v>197</v>
      </c>
      <c r="H281" s="15">
        <v>3</v>
      </c>
      <c r="I281" s="15" t="s">
        <v>26</v>
      </c>
      <c r="J281" s="15">
        <v>2</v>
      </c>
      <c r="K281" s="15" t="s">
        <v>440</v>
      </c>
      <c r="L281" s="29">
        <v>28.2</v>
      </c>
      <c r="M281" s="29">
        <f t="shared" si="10"/>
        <v>3553.2</v>
      </c>
      <c r="N281" s="29"/>
      <c r="O281" s="48" t="s">
        <v>20</v>
      </c>
      <c r="P281" s="46"/>
    </row>
    <row r="282" spans="1:16" s="66" customFormat="1" ht="15" x14ac:dyDescent="0.25">
      <c r="A282" s="1"/>
      <c r="B282" s="14">
        <v>18</v>
      </c>
      <c r="C282" s="15" t="s">
        <v>426</v>
      </c>
      <c r="D282" s="15" t="s">
        <v>21</v>
      </c>
      <c r="E282" s="15" t="s">
        <v>328</v>
      </c>
      <c r="F282" s="15">
        <v>2</v>
      </c>
      <c r="G282" s="21">
        <v>197</v>
      </c>
      <c r="H282" s="15">
        <v>6</v>
      </c>
      <c r="I282" s="15" t="s">
        <v>24</v>
      </c>
      <c r="J282" s="15">
        <v>2</v>
      </c>
      <c r="K282" s="15" t="s">
        <v>437</v>
      </c>
      <c r="L282" s="29">
        <v>198.84</v>
      </c>
      <c r="M282" s="29">
        <f t="shared" si="10"/>
        <v>25053.84</v>
      </c>
      <c r="N282" s="29"/>
      <c r="O282" s="48" t="s">
        <v>20</v>
      </c>
      <c r="P282" s="46"/>
    </row>
    <row r="283" spans="1:16" s="66" customFormat="1" ht="45" x14ac:dyDescent="0.25">
      <c r="A283" s="1"/>
      <c r="B283" s="14">
        <v>19</v>
      </c>
      <c r="C283" s="15" t="s">
        <v>426</v>
      </c>
      <c r="D283" s="15" t="s">
        <v>21</v>
      </c>
      <c r="E283" s="16" t="s">
        <v>441</v>
      </c>
      <c r="F283" s="15">
        <v>2</v>
      </c>
      <c r="G283" s="21">
        <v>198</v>
      </c>
      <c r="H283" s="15">
        <v>1</v>
      </c>
      <c r="I283" s="15"/>
      <c r="J283" s="15"/>
      <c r="K283" s="15"/>
      <c r="L283" s="29"/>
      <c r="M283" s="29">
        <f t="shared" si="10"/>
        <v>0</v>
      </c>
      <c r="N283" s="29"/>
      <c r="O283" s="48" t="s">
        <v>20</v>
      </c>
      <c r="P283" s="46"/>
    </row>
    <row r="284" spans="1:16" s="66" customFormat="1" ht="45" x14ac:dyDescent="0.25">
      <c r="A284" s="1"/>
      <c r="B284" s="14">
        <v>20</v>
      </c>
      <c r="C284" s="15" t="s">
        <v>426</v>
      </c>
      <c r="D284" s="15" t="s">
        <v>21</v>
      </c>
      <c r="E284" s="16" t="s">
        <v>442</v>
      </c>
      <c r="F284" s="15">
        <v>2</v>
      </c>
      <c r="G284" s="21">
        <v>198</v>
      </c>
      <c r="H284" s="15">
        <v>2</v>
      </c>
      <c r="I284" s="15"/>
      <c r="J284" s="15"/>
      <c r="K284" s="15"/>
      <c r="L284" s="29"/>
      <c r="M284" s="29">
        <f t="shared" si="10"/>
        <v>0</v>
      </c>
      <c r="N284" s="29"/>
      <c r="O284" s="48" t="s">
        <v>20</v>
      </c>
      <c r="P284" s="46"/>
    </row>
    <row r="285" spans="1:16" s="66" customFormat="1" ht="30" x14ac:dyDescent="0.25">
      <c r="A285" s="1"/>
      <c r="B285" s="14">
        <v>21</v>
      </c>
      <c r="C285" s="15" t="s">
        <v>426</v>
      </c>
      <c r="D285" s="15" t="s">
        <v>21</v>
      </c>
      <c r="E285" s="16" t="s">
        <v>443</v>
      </c>
      <c r="F285" s="21">
        <v>2</v>
      </c>
      <c r="G285" s="21">
        <v>329</v>
      </c>
      <c r="H285" s="15">
        <v>1</v>
      </c>
      <c r="I285" s="15" t="s">
        <v>132</v>
      </c>
      <c r="J285" s="15" t="s">
        <v>176</v>
      </c>
      <c r="K285" s="15" t="s">
        <v>444</v>
      </c>
      <c r="L285" s="29">
        <v>631.63</v>
      </c>
      <c r="M285" s="29">
        <f>L285*176.4</f>
        <v>111419.53200000001</v>
      </c>
      <c r="N285" s="29"/>
      <c r="O285" s="48" t="s">
        <v>20</v>
      </c>
      <c r="P285" s="46"/>
    </row>
    <row r="286" spans="1:16" s="66" customFormat="1" ht="30" x14ac:dyDescent="0.25">
      <c r="A286" s="1"/>
      <c r="B286" s="14">
        <v>22</v>
      </c>
      <c r="C286" s="15" t="s">
        <v>426</v>
      </c>
      <c r="D286" s="15" t="s">
        <v>21</v>
      </c>
      <c r="E286" s="16" t="s">
        <v>445</v>
      </c>
      <c r="F286" s="21">
        <v>2</v>
      </c>
      <c r="G286" s="21">
        <v>329</v>
      </c>
      <c r="H286" s="15">
        <v>2</v>
      </c>
      <c r="I286" s="15" t="s">
        <v>132</v>
      </c>
      <c r="J286" s="15" t="s">
        <v>176</v>
      </c>
      <c r="K286" s="15" t="s">
        <v>446</v>
      </c>
      <c r="L286" s="29">
        <v>170.43</v>
      </c>
      <c r="M286" s="29">
        <f>L286*176.4</f>
        <v>30063.852000000003</v>
      </c>
      <c r="N286" s="29"/>
      <c r="O286" s="48" t="s">
        <v>20</v>
      </c>
      <c r="P286" s="46"/>
    </row>
    <row r="287" spans="1:16" s="66" customFormat="1" ht="15" x14ac:dyDescent="0.25">
      <c r="A287" s="1"/>
      <c r="B287" s="14">
        <v>23</v>
      </c>
      <c r="C287" s="15" t="s">
        <v>426</v>
      </c>
      <c r="D287" s="15" t="s">
        <v>21</v>
      </c>
      <c r="E287" s="15"/>
      <c r="F287" s="21">
        <v>2</v>
      </c>
      <c r="G287" s="21">
        <v>339</v>
      </c>
      <c r="H287" s="15">
        <v>3</v>
      </c>
      <c r="I287" s="15"/>
      <c r="J287" s="15"/>
      <c r="K287" s="15"/>
      <c r="L287" s="29"/>
      <c r="M287" s="29">
        <f t="shared" ref="M287:M314" si="11">L287*126</f>
        <v>0</v>
      </c>
      <c r="N287" s="29"/>
      <c r="O287" s="48" t="s">
        <v>20</v>
      </c>
      <c r="P287" s="46"/>
    </row>
    <row r="288" spans="1:16" s="66" customFormat="1" ht="15" x14ac:dyDescent="0.25">
      <c r="A288" s="1"/>
      <c r="B288" s="14">
        <v>24</v>
      </c>
      <c r="C288" s="15" t="s">
        <v>426</v>
      </c>
      <c r="D288" s="15" t="s">
        <v>21</v>
      </c>
      <c r="E288" s="15" t="s">
        <v>288</v>
      </c>
      <c r="F288" s="21">
        <v>2</v>
      </c>
      <c r="G288" s="21">
        <v>2072</v>
      </c>
      <c r="H288" s="15">
        <v>1</v>
      </c>
      <c r="I288" s="15" t="s">
        <v>104</v>
      </c>
      <c r="J288" s="15"/>
      <c r="K288" s="15" t="s">
        <v>447</v>
      </c>
      <c r="L288" s="29"/>
      <c r="M288" s="29">
        <f t="shared" si="11"/>
        <v>0</v>
      </c>
      <c r="N288" s="29"/>
      <c r="O288" s="48" t="s">
        <v>20</v>
      </c>
      <c r="P288" s="46"/>
    </row>
    <row r="289" spans="1:16" s="66" customFormat="1" ht="15" x14ac:dyDescent="0.25">
      <c r="A289" s="1"/>
      <c r="B289" s="14">
        <v>25</v>
      </c>
      <c r="C289" s="15" t="s">
        <v>426</v>
      </c>
      <c r="D289" s="15" t="s">
        <v>21</v>
      </c>
      <c r="E289" s="15" t="s">
        <v>288</v>
      </c>
      <c r="F289" s="15">
        <v>2</v>
      </c>
      <c r="G289" s="21">
        <v>2140</v>
      </c>
      <c r="H289" s="15">
        <v>3</v>
      </c>
      <c r="I289" s="15" t="s">
        <v>29</v>
      </c>
      <c r="J289" s="15">
        <v>1</v>
      </c>
      <c r="K289" s="15" t="s">
        <v>448</v>
      </c>
      <c r="L289" s="29">
        <v>710.13</v>
      </c>
      <c r="M289" s="29">
        <f t="shared" si="11"/>
        <v>89476.38</v>
      </c>
      <c r="N289" s="29"/>
      <c r="O289" s="48" t="s">
        <v>20</v>
      </c>
      <c r="P289" s="46"/>
    </row>
    <row r="290" spans="1:16" s="66" customFormat="1" ht="15" x14ac:dyDescent="0.25">
      <c r="A290" s="1"/>
      <c r="B290" s="14">
        <v>26</v>
      </c>
      <c r="C290" s="15" t="s">
        <v>449</v>
      </c>
      <c r="D290" s="15" t="s">
        <v>21</v>
      </c>
      <c r="E290" s="15" t="s">
        <v>288</v>
      </c>
      <c r="F290" s="15">
        <v>2</v>
      </c>
      <c r="G290" s="21">
        <v>2157</v>
      </c>
      <c r="H290" s="15">
        <v>1</v>
      </c>
      <c r="I290" s="15" t="s">
        <v>24</v>
      </c>
      <c r="J290" s="15">
        <v>2</v>
      </c>
      <c r="K290" s="15" t="s">
        <v>450</v>
      </c>
      <c r="L290" s="29">
        <v>198.84</v>
      </c>
      <c r="M290" s="29">
        <f t="shared" si="11"/>
        <v>25053.84</v>
      </c>
      <c r="N290" s="29"/>
      <c r="O290" s="48" t="s">
        <v>20</v>
      </c>
      <c r="P290" s="46"/>
    </row>
    <row r="291" spans="1:16" s="66" customFormat="1" ht="15" x14ac:dyDescent="0.25">
      <c r="A291" s="1"/>
      <c r="B291" s="14">
        <v>27</v>
      </c>
      <c r="C291" s="15" t="s">
        <v>426</v>
      </c>
      <c r="D291" s="15" t="s">
        <v>21</v>
      </c>
      <c r="E291" s="15" t="s">
        <v>288</v>
      </c>
      <c r="F291" s="15">
        <v>2</v>
      </c>
      <c r="G291" s="21">
        <v>2181</v>
      </c>
      <c r="H291" s="15">
        <v>1</v>
      </c>
      <c r="I291" s="15" t="s">
        <v>26</v>
      </c>
      <c r="J291" s="15">
        <v>2</v>
      </c>
      <c r="K291" s="15" t="s">
        <v>451</v>
      </c>
      <c r="L291" s="29">
        <v>276.56</v>
      </c>
      <c r="M291" s="29">
        <f t="shared" si="11"/>
        <v>34846.559999999998</v>
      </c>
      <c r="N291" s="29"/>
      <c r="O291" s="48" t="s">
        <v>20</v>
      </c>
      <c r="P291" s="46"/>
    </row>
    <row r="292" spans="1:16" s="66" customFormat="1" ht="15" x14ac:dyDescent="0.25">
      <c r="A292" s="1"/>
      <c r="B292" s="14">
        <v>28</v>
      </c>
      <c r="C292" s="15" t="s">
        <v>452</v>
      </c>
      <c r="D292" s="15" t="s">
        <v>21</v>
      </c>
      <c r="E292" s="15" t="s">
        <v>288</v>
      </c>
      <c r="F292" s="15">
        <v>2</v>
      </c>
      <c r="G292" s="21">
        <v>2186</v>
      </c>
      <c r="H292" s="15">
        <v>1</v>
      </c>
      <c r="I292" s="15" t="s">
        <v>26</v>
      </c>
      <c r="J292" s="15">
        <v>2</v>
      </c>
      <c r="K292" s="15" t="s">
        <v>427</v>
      </c>
      <c r="L292" s="29">
        <v>108.46</v>
      </c>
      <c r="M292" s="29">
        <f t="shared" si="11"/>
        <v>13665.96</v>
      </c>
      <c r="N292" s="29"/>
      <c r="O292" s="48" t="s">
        <v>20</v>
      </c>
      <c r="P292" s="46"/>
    </row>
    <row r="293" spans="1:16" s="66" customFormat="1" ht="15" x14ac:dyDescent="0.25">
      <c r="A293" s="1"/>
      <c r="B293" s="14">
        <v>29</v>
      </c>
      <c r="C293" s="15" t="s">
        <v>452</v>
      </c>
      <c r="D293" s="15" t="s">
        <v>21</v>
      </c>
      <c r="E293" s="15" t="s">
        <v>288</v>
      </c>
      <c r="F293" s="15">
        <v>2</v>
      </c>
      <c r="G293" s="21">
        <v>2186</v>
      </c>
      <c r="H293" s="15">
        <v>2</v>
      </c>
      <c r="I293" s="15" t="s">
        <v>29</v>
      </c>
      <c r="J293" s="15">
        <v>2</v>
      </c>
      <c r="K293" s="26" t="s">
        <v>31</v>
      </c>
      <c r="L293" s="29">
        <v>469.98</v>
      </c>
      <c r="M293" s="29">
        <f t="shared" si="11"/>
        <v>59217.48</v>
      </c>
      <c r="N293" s="29"/>
      <c r="O293" s="48" t="s">
        <v>20</v>
      </c>
      <c r="P293" s="46"/>
    </row>
    <row r="294" spans="1:16" s="66" customFormat="1" ht="15" x14ac:dyDescent="0.25">
      <c r="A294" s="1"/>
      <c r="B294" s="14">
        <v>30</v>
      </c>
      <c r="C294" s="15" t="s">
        <v>452</v>
      </c>
      <c r="D294" s="15" t="s">
        <v>21</v>
      </c>
      <c r="E294" s="15" t="s">
        <v>288</v>
      </c>
      <c r="F294" s="15">
        <v>2</v>
      </c>
      <c r="G294" s="21">
        <v>2186</v>
      </c>
      <c r="H294" s="15">
        <v>3</v>
      </c>
      <c r="I294" s="15" t="s">
        <v>29</v>
      </c>
      <c r="J294" s="15">
        <v>2</v>
      </c>
      <c r="K294" s="26" t="s">
        <v>31</v>
      </c>
      <c r="L294" s="29">
        <v>469.98</v>
      </c>
      <c r="M294" s="29">
        <f t="shared" si="11"/>
        <v>59217.48</v>
      </c>
      <c r="N294" s="29"/>
      <c r="O294" s="48" t="s">
        <v>20</v>
      </c>
      <c r="P294" s="46"/>
    </row>
    <row r="295" spans="1:16" s="66" customFormat="1" ht="15" x14ac:dyDescent="0.25">
      <c r="A295" s="1"/>
      <c r="B295" s="14">
        <v>31</v>
      </c>
      <c r="C295" s="15" t="s">
        <v>452</v>
      </c>
      <c r="D295" s="15" t="s">
        <v>21</v>
      </c>
      <c r="E295" s="15" t="s">
        <v>110</v>
      </c>
      <c r="F295" s="15">
        <v>2</v>
      </c>
      <c r="G295" s="21">
        <v>2186</v>
      </c>
      <c r="H295" s="15">
        <v>4</v>
      </c>
      <c r="I295" s="15" t="s">
        <v>29</v>
      </c>
      <c r="J295" s="15">
        <v>2</v>
      </c>
      <c r="K295" s="26" t="s">
        <v>31</v>
      </c>
      <c r="L295" s="29">
        <v>469.98</v>
      </c>
      <c r="M295" s="29">
        <f t="shared" si="11"/>
        <v>59217.48</v>
      </c>
      <c r="N295" s="29"/>
      <c r="O295" s="48" t="s">
        <v>20</v>
      </c>
      <c r="P295" s="46"/>
    </row>
    <row r="296" spans="1:16" s="66" customFormat="1" ht="15" x14ac:dyDescent="0.25">
      <c r="A296" s="1"/>
      <c r="B296" s="14">
        <v>32</v>
      </c>
      <c r="C296" s="15" t="s">
        <v>452</v>
      </c>
      <c r="D296" s="15" t="s">
        <v>21</v>
      </c>
      <c r="E296" s="15" t="s">
        <v>110</v>
      </c>
      <c r="F296" s="15">
        <v>2</v>
      </c>
      <c r="G296" s="21">
        <v>2186</v>
      </c>
      <c r="H296" s="15">
        <v>5</v>
      </c>
      <c r="I296" s="15" t="s">
        <v>29</v>
      </c>
      <c r="J296" s="15">
        <v>2</v>
      </c>
      <c r="K296" s="26" t="s">
        <v>31</v>
      </c>
      <c r="L296" s="29">
        <v>469.98</v>
      </c>
      <c r="M296" s="29">
        <f t="shared" si="11"/>
        <v>59217.48</v>
      </c>
      <c r="N296" s="29"/>
      <c r="O296" s="48" t="s">
        <v>20</v>
      </c>
      <c r="P296" s="46"/>
    </row>
    <row r="297" spans="1:16" s="66" customFormat="1" ht="15" x14ac:dyDescent="0.25">
      <c r="A297" s="1"/>
      <c r="B297" s="14">
        <v>33</v>
      </c>
      <c r="C297" s="15" t="s">
        <v>452</v>
      </c>
      <c r="D297" s="15" t="s">
        <v>21</v>
      </c>
      <c r="E297" s="15" t="s">
        <v>344</v>
      </c>
      <c r="F297" s="15">
        <v>2</v>
      </c>
      <c r="G297" s="21">
        <v>2186</v>
      </c>
      <c r="H297" s="15">
        <v>6</v>
      </c>
      <c r="I297" s="15" t="s">
        <v>29</v>
      </c>
      <c r="J297" s="15">
        <v>2</v>
      </c>
      <c r="K297" s="26" t="s">
        <v>31</v>
      </c>
      <c r="L297" s="29">
        <v>469.98</v>
      </c>
      <c r="M297" s="29">
        <f t="shared" si="11"/>
        <v>59217.48</v>
      </c>
      <c r="N297" s="29"/>
      <c r="O297" s="48" t="s">
        <v>20</v>
      </c>
      <c r="P297" s="46"/>
    </row>
    <row r="298" spans="1:16" s="66" customFormat="1" ht="15" x14ac:dyDescent="0.25">
      <c r="A298" s="1"/>
      <c r="B298" s="14">
        <v>34</v>
      </c>
      <c r="C298" s="15" t="s">
        <v>452</v>
      </c>
      <c r="D298" s="15" t="s">
        <v>21</v>
      </c>
      <c r="E298" s="15" t="s">
        <v>344</v>
      </c>
      <c r="F298" s="15">
        <v>2</v>
      </c>
      <c r="G298" s="21">
        <v>2186</v>
      </c>
      <c r="H298" s="15">
        <v>7</v>
      </c>
      <c r="I298" s="15" t="s">
        <v>29</v>
      </c>
      <c r="J298" s="15">
        <v>2</v>
      </c>
      <c r="K298" s="26" t="s">
        <v>31</v>
      </c>
      <c r="L298" s="29">
        <v>469.98</v>
      </c>
      <c r="M298" s="29">
        <f t="shared" si="11"/>
        <v>59217.48</v>
      </c>
      <c r="N298" s="29"/>
      <c r="O298" s="48" t="s">
        <v>20</v>
      </c>
      <c r="P298" s="46"/>
    </row>
    <row r="299" spans="1:16" s="66" customFormat="1" ht="15" x14ac:dyDescent="0.25">
      <c r="A299" s="1"/>
      <c r="B299" s="14">
        <v>35</v>
      </c>
      <c r="C299" s="15" t="s">
        <v>452</v>
      </c>
      <c r="D299" s="15" t="s">
        <v>21</v>
      </c>
      <c r="E299" s="15" t="s">
        <v>288</v>
      </c>
      <c r="F299" s="15">
        <v>2</v>
      </c>
      <c r="G299" s="21">
        <v>2186</v>
      </c>
      <c r="H299" s="15">
        <v>8</v>
      </c>
      <c r="I299" s="15" t="s">
        <v>29</v>
      </c>
      <c r="J299" s="15">
        <v>2</v>
      </c>
      <c r="K299" s="26" t="s">
        <v>330</v>
      </c>
      <c r="L299" s="29">
        <v>637.82000000000005</v>
      </c>
      <c r="M299" s="29">
        <f t="shared" si="11"/>
        <v>80365.320000000007</v>
      </c>
      <c r="N299" s="29"/>
      <c r="O299" s="48" t="s">
        <v>20</v>
      </c>
      <c r="P299" s="46"/>
    </row>
    <row r="300" spans="1:16" s="66" customFormat="1" ht="15" x14ac:dyDescent="0.25">
      <c r="A300" s="1"/>
      <c r="B300" s="14">
        <v>36</v>
      </c>
      <c r="C300" s="15" t="s">
        <v>452</v>
      </c>
      <c r="D300" s="15" t="s">
        <v>21</v>
      </c>
      <c r="E300" s="15" t="s">
        <v>110</v>
      </c>
      <c r="F300" s="15">
        <v>2</v>
      </c>
      <c r="G300" s="21">
        <v>2186</v>
      </c>
      <c r="H300" s="15">
        <v>9</v>
      </c>
      <c r="I300" s="15" t="s">
        <v>29</v>
      </c>
      <c r="J300" s="15">
        <v>2</v>
      </c>
      <c r="K300" s="26" t="s">
        <v>330</v>
      </c>
      <c r="L300" s="29">
        <v>637.82000000000005</v>
      </c>
      <c r="M300" s="29">
        <f t="shared" si="11"/>
        <v>80365.320000000007</v>
      </c>
      <c r="N300" s="29"/>
      <c r="O300" s="48" t="s">
        <v>20</v>
      </c>
      <c r="P300" s="46"/>
    </row>
    <row r="301" spans="1:16" s="66" customFormat="1" ht="15" x14ac:dyDescent="0.25">
      <c r="A301" s="1"/>
      <c r="B301" s="14">
        <v>37</v>
      </c>
      <c r="C301" s="15" t="s">
        <v>452</v>
      </c>
      <c r="D301" s="15" t="s">
        <v>21</v>
      </c>
      <c r="E301" s="15" t="s">
        <v>288</v>
      </c>
      <c r="F301" s="15">
        <v>2</v>
      </c>
      <c r="G301" s="21">
        <v>2186</v>
      </c>
      <c r="H301" s="15">
        <v>10</v>
      </c>
      <c r="I301" s="15" t="s">
        <v>29</v>
      </c>
      <c r="J301" s="15">
        <v>2</v>
      </c>
      <c r="K301" s="26" t="s">
        <v>46</v>
      </c>
      <c r="L301" s="29">
        <v>570.67999999999995</v>
      </c>
      <c r="M301" s="29">
        <f t="shared" si="11"/>
        <v>71905.679999999993</v>
      </c>
      <c r="N301" s="29"/>
      <c r="O301" s="48" t="s">
        <v>20</v>
      </c>
      <c r="P301" s="46"/>
    </row>
    <row r="302" spans="1:16" s="66" customFormat="1" ht="15" x14ac:dyDescent="0.25">
      <c r="A302" s="1"/>
      <c r="B302" s="14">
        <v>38</v>
      </c>
      <c r="C302" s="15" t="s">
        <v>452</v>
      </c>
      <c r="D302" s="15" t="s">
        <v>21</v>
      </c>
      <c r="E302" s="15" t="s">
        <v>110</v>
      </c>
      <c r="F302" s="15">
        <v>2</v>
      </c>
      <c r="G302" s="21">
        <v>2186</v>
      </c>
      <c r="H302" s="15">
        <v>11</v>
      </c>
      <c r="I302" s="15" t="s">
        <v>29</v>
      </c>
      <c r="J302" s="15">
        <v>2</v>
      </c>
      <c r="K302" s="26" t="s">
        <v>46</v>
      </c>
      <c r="L302" s="29">
        <v>570.67999999999995</v>
      </c>
      <c r="M302" s="29">
        <f t="shared" si="11"/>
        <v>71905.679999999993</v>
      </c>
      <c r="N302" s="29"/>
      <c r="O302" s="48" t="s">
        <v>20</v>
      </c>
      <c r="P302" s="46"/>
    </row>
    <row r="303" spans="1:16" s="66" customFormat="1" ht="15" x14ac:dyDescent="0.25">
      <c r="A303" s="1"/>
      <c r="B303" s="14">
        <v>39</v>
      </c>
      <c r="C303" s="15" t="s">
        <v>452</v>
      </c>
      <c r="D303" s="15" t="s">
        <v>21</v>
      </c>
      <c r="E303" s="15" t="s">
        <v>288</v>
      </c>
      <c r="F303" s="15">
        <v>2</v>
      </c>
      <c r="G303" s="21">
        <v>2186</v>
      </c>
      <c r="H303" s="15">
        <v>12</v>
      </c>
      <c r="I303" s="15" t="s">
        <v>29</v>
      </c>
      <c r="J303" s="15">
        <v>2</v>
      </c>
      <c r="K303" s="26" t="s">
        <v>46</v>
      </c>
      <c r="L303" s="29">
        <v>570.67999999999995</v>
      </c>
      <c r="M303" s="29">
        <f t="shared" si="11"/>
        <v>71905.679999999993</v>
      </c>
      <c r="N303" s="29"/>
      <c r="O303" s="48" t="s">
        <v>20</v>
      </c>
      <c r="P303" s="46"/>
    </row>
    <row r="304" spans="1:16" s="66" customFormat="1" ht="15" x14ac:dyDescent="0.25">
      <c r="A304" s="1"/>
      <c r="B304" s="14">
        <v>40</v>
      </c>
      <c r="C304" s="15" t="s">
        <v>452</v>
      </c>
      <c r="D304" s="15" t="s">
        <v>21</v>
      </c>
      <c r="E304" s="15" t="s">
        <v>110</v>
      </c>
      <c r="F304" s="15">
        <v>2</v>
      </c>
      <c r="G304" s="21">
        <v>2186</v>
      </c>
      <c r="H304" s="15">
        <v>13</v>
      </c>
      <c r="I304" s="15" t="s">
        <v>29</v>
      </c>
      <c r="J304" s="15">
        <v>2</v>
      </c>
      <c r="K304" s="26" t="s">
        <v>46</v>
      </c>
      <c r="L304" s="29">
        <v>570.67999999999995</v>
      </c>
      <c r="M304" s="29">
        <f t="shared" si="11"/>
        <v>71905.679999999993</v>
      </c>
      <c r="N304" s="29"/>
      <c r="O304" s="48" t="s">
        <v>20</v>
      </c>
      <c r="P304" s="46"/>
    </row>
    <row r="305" spans="1:16" s="66" customFormat="1" ht="15" x14ac:dyDescent="0.25">
      <c r="A305" s="1"/>
      <c r="B305" s="14">
        <v>41</v>
      </c>
      <c r="C305" s="15" t="s">
        <v>452</v>
      </c>
      <c r="D305" s="15" t="s">
        <v>21</v>
      </c>
      <c r="E305" s="15" t="s">
        <v>288</v>
      </c>
      <c r="F305" s="15">
        <v>2</v>
      </c>
      <c r="G305" s="21">
        <v>2186</v>
      </c>
      <c r="H305" s="15">
        <v>14</v>
      </c>
      <c r="I305" s="15" t="s">
        <v>29</v>
      </c>
      <c r="J305" s="15">
        <v>2</v>
      </c>
      <c r="K305" s="26" t="s">
        <v>453</v>
      </c>
      <c r="L305" s="29">
        <v>805.67</v>
      </c>
      <c r="M305" s="29">
        <f t="shared" si="11"/>
        <v>101514.42</v>
      </c>
      <c r="N305" s="29"/>
      <c r="O305" s="48" t="s">
        <v>20</v>
      </c>
      <c r="P305" s="46"/>
    </row>
    <row r="306" spans="1:16" s="66" customFormat="1" ht="15" x14ac:dyDescent="0.25">
      <c r="A306" s="1"/>
      <c r="B306" s="14">
        <v>42</v>
      </c>
      <c r="C306" s="15" t="s">
        <v>452</v>
      </c>
      <c r="D306" s="15" t="s">
        <v>21</v>
      </c>
      <c r="E306" s="15" t="s">
        <v>288</v>
      </c>
      <c r="F306" s="15">
        <v>2</v>
      </c>
      <c r="G306" s="21">
        <v>2186</v>
      </c>
      <c r="H306" s="15">
        <v>15</v>
      </c>
      <c r="I306" s="15" t="s">
        <v>29</v>
      </c>
      <c r="J306" s="15">
        <v>2</v>
      </c>
      <c r="K306" s="26" t="s">
        <v>330</v>
      </c>
      <c r="L306" s="29">
        <v>637.82000000000005</v>
      </c>
      <c r="M306" s="29">
        <f t="shared" si="11"/>
        <v>80365.320000000007</v>
      </c>
      <c r="N306" s="29"/>
      <c r="O306" s="48" t="s">
        <v>20</v>
      </c>
      <c r="P306" s="46"/>
    </row>
    <row r="307" spans="1:16" s="66" customFormat="1" ht="15" x14ac:dyDescent="0.25">
      <c r="A307" s="1"/>
      <c r="B307" s="14">
        <v>43</v>
      </c>
      <c r="C307" s="15" t="s">
        <v>452</v>
      </c>
      <c r="D307" s="15" t="s">
        <v>21</v>
      </c>
      <c r="E307" s="15" t="s">
        <v>288</v>
      </c>
      <c r="F307" s="15">
        <v>2</v>
      </c>
      <c r="G307" s="21">
        <v>2186</v>
      </c>
      <c r="H307" s="15">
        <v>16</v>
      </c>
      <c r="I307" s="15" t="s">
        <v>29</v>
      </c>
      <c r="J307" s="15">
        <v>2</v>
      </c>
      <c r="K307" s="26" t="s">
        <v>453</v>
      </c>
      <c r="L307" s="29">
        <v>805.67</v>
      </c>
      <c r="M307" s="29">
        <f t="shared" si="11"/>
        <v>101514.42</v>
      </c>
      <c r="N307" s="29"/>
      <c r="O307" s="48" t="s">
        <v>20</v>
      </c>
      <c r="P307" s="46"/>
    </row>
    <row r="308" spans="1:16" s="66" customFormat="1" ht="15" x14ac:dyDescent="0.25">
      <c r="A308" s="1"/>
      <c r="B308" s="14">
        <v>44</v>
      </c>
      <c r="C308" s="15" t="s">
        <v>452</v>
      </c>
      <c r="D308" s="15" t="s">
        <v>21</v>
      </c>
      <c r="E308" s="15" t="s">
        <v>110</v>
      </c>
      <c r="F308" s="15">
        <v>2</v>
      </c>
      <c r="G308" s="21">
        <v>2186</v>
      </c>
      <c r="H308" s="15">
        <v>17</v>
      </c>
      <c r="I308" s="15" t="s">
        <v>29</v>
      </c>
      <c r="J308" s="15">
        <v>2</v>
      </c>
      <c r="K308" s="26" t="s">
        <v>453</v>
      </c>
      <c r="L308" s="29">
        <v>805.67</v>
      </c>
      <c r="M308" s="29">
        <f t="shared" si="11"/>
        <v>101514.42</v>
      </c>
      <c r="N308" s="29"/>
      <c r="O308" s="48" t="s">
        <v>20</v>
      </c>
      <c r="P308" s="46"/>
    </row>
    <row r="309" spans="1:16" s="66" customFormat="1" ht="15" x14ac:dyDescent="0.25">
      <c r="A309" s="1"/>
      <c r="B309" s="14">
        <v>45</v>
      </c>
      <c r="C309" s="15" t="s">
        <v>452</v>
      </c>
      <c r="D309" s="15" t="s">
        <v>21</v>
      </c>
      <c r="E309" s="15" t="s">
        <v>288</v>
      </c>
      <c r="F309" s="15">
        <v>2</v>
      </c>
      <c r="G309" s="21">
        <v>2186</v>
      </c>
      <c r="H309" s="15">
        <v>18</v>
      </c>
      <c r="I309" s="15" t="s">
        <v>29</v>
      </c>
      <c r="J309" s="15">
        <v>2</v>
      </c>
      <c r="K309" s="26" t="s">
        <v>310</v>
      </c>
      <c r="L309" s="29">
        <v>503.55</v>
      </c>
      <c r="M309" s="29">
        <f t="shared" si="11"/>
        <v>63447.3</v>
      </c>
      <c r="N309" s="29"/>
      <c r="O309" s="48" t="s">
        <v>20</v>
      </c>
      <c r="P309" s="46"/>
    </row>
    <row r="310" spans="1:16" s="66" customFormat="1" ht="15" x14ac:dyDescent="0.25">
      <c r="A310" s="1"/>
      <c r="B310" s="14">
        <v>46</v>
      </c>
      <c r="C310" s="15" t="s">
        <v>452</v>
      </c>
      <c r="D310" s="15" t="s">
        <v>21</v>
      </c>
      <c r="E310" s="15" t="s">
        <v>110</v>
      </c>
      <c r="F310" s="15">
        <v>2</v>
      </c>
      <c r="G310" s="21">
        <v>2186</v>
      </c>
      <c r="H310" s="15">
        <v>19</v>
      </c>
      <c r="I310" s="15" t="s">
        <v>29</v>
      </c>
      <c r="J310" s="15">
        <v>2</v>
      </c>
      <c r="K310" s="26" t="s">
        <v>310</v>
      </c>
      <c r="L310" s="29">
        <v>503.55</v>
      </c>
      <c r="M310" s="29">
        <f t="shared" si="11"/>
        <v>63447.3</v>
      </c>
      <c r="N310" s="29"/>
      <c r="O310" s="48" t="s">
        <v>20</v>
      </c>
      <c r="P310" s="46"/>
    </row>
    <row r="311" spans="1:16" s="66" customFormat="1" ht="15" x14ac:dyDescent="0.25">
      <c r="A311" s="1"/>
      <c r="B311" s="14">
        <v>47</v>
      </c>
      <c r="C311" s="15" t="s">
        <v>452</v>
      </c>
      <c r="D311" s="15" t="s">
        <v>21</v>
      </c>
      <c r="E311" s="15" t="s">
        <v>110</v>
      </c>
      <c r="F311" s="15">
        <v>2</v>
      </c>
      <c r="G311" s="21">
        <v>2186</v>
      </c>
      <c r="H311" s="15">
        <v>20</v>
      </c>
      <c r="I311" s="15" t="s">
        <v>29</v>
      </c>
      <c r="J311" s="15">
        <v>2</v>
      </c>
      <c r="K311" s="26" t="s">
        <v>330</v>
      </c>
      <c r="L311" s="29">
        <v>637.82000000000005</v>
      </c>
      <c r="M311" s="29">
        <f t="shared" si="11"/>
        <v>80365.320000000007</v>
      </c>
      <c r="N311" s="29"/>
      <c r="O311" s="48" t="s">
        <v>20</v>
      </c>
      <c r="P311" s="46"/>
    </row>
    <row r="312" spans="1:16" s="66" customFormat="1" ht="15" x14ac:dyDescent="0.25">
      <c r="A312" s="1"/>
      <c r="B312" s="14">
        <v>48</v>
      </c>
      <c r="C312" s="15" t="s">
        <v>452</v>
      </c>
      <c r="D312" s="15" t="s">
        <v>21</v>
      </c>
      <c r="E312" s="15" t="s">
        <v>110</v>
      </c>
      <c r="F312" s="15">
        <v>2</v>
      </c>
      <c r="G312" s="21">
        <v>2186</v>
      </c>
      <c r="H312" s="15">
        <v>21</v>
      </c>
      <c r="I312" s="15" t="s">
        <v>29</v>
      </c>
      <c r="J312" s="15">
        <v>2</v>
      </c>
      <c r="K312" s="26" t="s">
        <v>330</v>
      </c>
      <c r="L312" s="29">
        <v>637.82000000000005</v>
      </c>
      <c r="M312" s="29">
        <f t="shared" si="11"/>
        <v>80365.320000000007</v>
      </c>
      <c r="N312" s="29"/>
      <c r="O312" s="48" t="s">
        <v>20</v>
      </c>
      <c r="P312" s="46"/>
    </row>
    <row r="313" spans="1:16" s="66" customFormat="1" ht="15" x14ac:dyDescent="0.25">
      <c r="A313" s="1"/>
      <c r="B313" s="14">
        <v>49</v>
      </c>
      <c r="C313" s="15" t="s">
        <v>452</v>
      </c>
      <c r="D313" s="15" t="s">
        <v>21</v>
      </c>
      <c r="E313" s="15" t="s">
        <v>288</v>
      </c>
      <c r="F313" s="15">
        <v>2</v>
      </c>
      <c r="G313" s="21">
        <v>2186</v>
      </c>
      <c r="H313" s="15">
        <v>22</v>
      </c>
      <c r="I313" s="79" t="s">
        <v>26</v>
      </c>
      <c r="J313" s="15">
        <v>2</v>
      </c>
      <c r="K313" s="15" t="s">
        <v>94</v>
      </c>
      <c r="L313" s="29">
        <v>65.069999999999993</v>
      </c>
      <c r="M313" s="29">
        <f t="shared" si="11"/>
        <v>8198.82</v>
      </c>
      <c r="N313" s="29"/>
      <c r="O313" s="48" t="s">
        <v>20</v>
      </c>
      <c r="P313" s="46"/>
    </row>
    <row r="314" spans="1:16" s="66" customFormat="1" ht="15" x14ac:dyDescent="0.25">
      <c r="A314" s="1"/>
      <c r="B314" s="14">
        <v>50</v>
      </c>
      <c r="C314" s="15" t="s">
        <v>452</v>
      </c>
      <c r="D314" s="15" t="s">
        <v>21</v>
      </c>
      <c r="E314" s="15" t="s">
        <v>288</v>
      </c>
      <c r="F314" s="15">
        <v>2</v>
      </c>
      <c r="G314" s="21">
        <v>2186</v>
      </c>
      <c r="H314" s="15">
        <v>23</v>
      </c>
      <c r="I314" s="15" t="s">
        <v>29</v>
      </c>
      <c r="J314" s="15">
        <v>2</v>
      </c>
      <c r="K314" s="26" t="s">
        <v>330</v>
      </c>
      <c r="L314" s="29">
        <v>637.82000000000005</v>
      </c>
      <c r="M314" s="29">
        <f t="shared" si="11"/>
        <v>80365.320000000007</v>
      </c>
      <c r="N314" s="29"/>
      <c r="O314" s="48" t="s">
        <v>20</v>
      </c>
      <c r="P314" s="46"/>
    </row>
    <row r="315" spans="1:16" s="66" customFormat="1" ht="15" x14ac:dyDescent="0.25">
      <c r="A315" s="1"/>
      <c r="B315" s="14">
        <v>51</v>
      </c>
      <c r="C315" s="15" t="s">
        <v>452</v>
      </c>
      <c r="D315" s="15" t="s">
        <v>21</v>
      </c>
      <c r="E315" s="15" t="s">
        <v>288</v>
      </c>
      <c r="F315" s="21">
        <v>2</v>
      </c>
      <c r="G315" s="21">
        <v>2196</v>
      </c>
      <c r="H315" s="15">
        <v>1</v>
      </c>
      <c r="I315" s="15" t="s">
        <v>136</v>
      </c>
      <c r="J315" s="15">
        <v>2</v>
      </c>
      <c r="K315" s="15" t="s">
        <v>454</v>
      </c>
      <c r="L315" s="29">
        <v>1100.67</v>
      </c>
      <c r="M315" s="29">
        <f>L315*42.84</f>
        <v>47152.702800000006</v>
      </c>
      <c r="N315" s="29"/>
      <c r="O315" s="48" t="s">
        <v>20</v>
      </c>
      <c r="P315" s="46"/>
    </row>
    <row r="316" spans="1:16" s="66" customFormat="1" ht="15" x14ac:dyDescent="0.25">
      <c r="A316" s="1"/>
      <c r="B316" s="14">
        <v>52</v>
      </c>
      <c r="C316" s="15" t="s">
        <v>452</v>
      </c>
      <c r="D316" s="15" t="s">
        <v>21</v>
      </c>
      <c r="E316" s="15" t="s">
        <v>288</v>
      </c>
      <c r="F316" s="21">
        <v>2</v>
      </c>
      <c r="G316" s="21">
        <v>2198</v>
      </c>
      <c r="H316" s="15">
        <v>1</v>
      </c>
      <c r="I316" s="15" t="s">
        <v>24</v>
      </c>
      <c r="J316" s="15">
        <v>2</v>
      </c>
      <c r="K316" s="15" t="s">
        <v>455</v>
      </c>
      <c r="L316" s="29">
        <v>454.48</v>
      </c>
      <c r="M316" s="29">
        <f t="shared" ref="M316:M332" si="12">L316*126</f>
        <v>57264.480000000003</v>
      </c>
      <c r="N316" s="29"/>
      <c r="O316" s="48" t="s">
        <v>20</v>
      </c>
      <c r="P316" s="46"/>
    </row>
    <row r="317" spans="1:16" s="66" customFormat="1" ht="15" x14ac:dyDescent="0.25">
      <c r="A317" s="1"/>
      <c r="B317" s="14">
        <v>53</v>
      </c>
      <c r="C317" s="15" t="s">
        <v>452</v>
      </c>
      <c r="D317" s="15" t="s">
        <v>21</v>
      </c>
      <c r="E317" s="15" t="s">
        <v>288</v>
      </c>
      <c r="F317" s="21">
        <v>2</v>
      </c>
      <c r="G317" s="21">
        <v>2198</v>
      </c>
      <c r="H317" s="15">
        <v>2</v>
      </c>
      <c r="I317" s="15" t="s">
        <v>24</v>
      </c>
      <c r="J317" s="15">
        <v>2</v>
      </c>
      <c r="K317" s="15" t="s">
        <v>455</v>
      </c>
      <c r="L317" s="29">
        <v>454.48</v>
      </c>
      <c r="M317" s="29">
        <f t="shared" si="12"/>
        <v>57264.480000000003</v>
      </c>
      <c r="N317" s="29"/>
      <c r="O317" s="48" t="s">
        <v>20</v>
      </c>
      <c r="P317" s="46"/>
    </row>
    <row r="318" spans="1:16" s="66" customFormat="1" ht="15" x14ac:dyDescent="0.25">
      <c r="A318" s="1"/>
      <c r="B318" s="14">
        <v>54</v>
      </c>
      <c r="C318" s="15" t="s">
        <v>452</v>
      </c>
      <c r="D318" s="15" t="s">
        <v>21</v>
      </c>
      <c r="E318" s="15" t="s">
        <v>288</v>
      </c>
      <c r="F318" s="21">
        <v>2</v>
      </c>
      <c r="G318" s="21">
        <v>2198</v>
      </c>
      <c r="H318" s="15">
        <v>3</v>
      </c>
      <c r="I318" s="79" t="s">
        <v>26</v>
      </c>
      <c r="J318" s="15">
        <v>2</v>
      </c>
      <c r="K318" s="15" t="s">
        <v>122</v>
      </c>
      <c r="L318" s="29">
        <v>32.54</v>
      </c>
      <c r="M318" s="29">
        <f t="shared" si="12"/>
        <v>4100.04</v>
      </c>
      <c r="N318" s="29"/>
      <c r="O318" s="3" t="s">
        <v>20</v>
      </c>
      <c r="P318" s="46"/>
    </row>
    <row r="319" spans="1:16" s="66" customFormat="1" ht="15" x14ac:dyDescent="0.25">
      <c r="A319" s="1"/>
      <c r="B319" s="14">
        <v>55</v>
      </c>
      <c r="C319" s="15" t="s">
        <v>456</v>
      </c>
      <c r="D319" s="15" t="s">
        <v>21</v>
      </c>
      <c r="E319" s="15" t="s">
        <v>288</v>
      </c>
      <c r="F319" s="21">
        <v>5</v>
      </c>
      <c r="G319" s="21">
        <v>319</v>
      </c>
      <c r="H319" s="15">
        <v>3</v>
      </c>
      <c r="I319" s="79" t="s">
        <v>26</v>
      </c>
      <c r="J319" s="15">
        <v>2</v>
      </c>
      <c r="K319" s="15" t="s">
        <v>139</v>
      </c>
      <c r="L319" s="29">
        <v>325.37</v>
      </c>
      <c r="M319" s="29">
        <f t="shared" si="12"/>
        <v>40996.620000000003</v>
      </c>
      <c r="N319" s="29"/>
      <c r="O319" s="48" t="s">
        <v>20</v>
      </c>
      <c r="P319" s="46"/>
    </row>
    <row r="320" spans="1:16" s="66" customFormat="1" ht="15" x14ac:dyDescent="0.25">
      <c r="A320" s="1"/>
      <c r="B320" s="14">
        <v>56</v>
      </c>
      <c r="C320" s="15" t="s">
        <v>457</v>
      </c>
      <c r="D320" s="15" t="s">
        <v>21</v>
      </c>
      <c r="E320" s="15" t="s">
        <v>458</v>
      </c>
      <c r="F320" s="21">
        <v>6</v>
      </c>
      <c r="G320" s="21">
        <v>50</v>
      </c>
      <c r="H320" s="15">
        <v>2</v>
      </c>
      <c r="I320" s="15"/>
      <c r="J320" s="15"/>
      <c r="K320" s="15"/>
      <c r="L320" s="29"/>
      <c r="M320" s="29">
        <f t="shared" si="12"/>
        <v>0</v>
      </c>
      <c r="N320" s="29"/>
      <c r="O320" s="48" t="s">
        <v>20</v>
      </c>
      <c r="P320" s="46"/>
    </row>
    <row r="321" spans="1:16" s="66" customFormat="1" ht="30" x14ac:dyDescent="0.25">
      <c r="A321" s="1"/>
      <c r="B321" s="14">
        <v>57</v>
      </c>
      <c r="C321" s="15" t="s">
        <v>457</v>
      </c>
      <c r="D321" s="15" t="s">
        <v>21</v>
      </c>
      <c r="E321" s="16" t="s">
        <v>459</v>
      </c>
      <c r="F321" s="21">
        <v>6</v>
      </c>
      <c r="G321" s="21">
        <v>50</v>
      </c>
      <c r="H321" s="15">
        <v>3</v>
      </c>
      <c r="I321" s="15" t="s">
        <v>38</v>
      </c>
      <c r="J321" s="15">
        <v>2</v>
      </c>
      <c r="K321" s="15" t="s">
        <v>437</v>
      </c>
      <c r="L321" s="29">
        <v>148.22</v>
      </c>
      <c r="M321" s="29">
        <f t="shared" si="12"/>
        <v>18675.72</v>
      </c>
      <c r="N321" s="29"/>
      <c r="O321" s="48" t="s">
        <v>20</v>
      </c>
      <c r="P321" s="46"/>
    </row>
    <row r="322" spans="1:16" s="66" customFormat="1" ht="30" x14ac:dyDescent="0.25">
      <c r="A322" s="1"/>
      <c r="B322" s="14">
        <v>58</v>
      </c>
      <c r="C322" s="15" t="s">
        <v>457</v>
      </c>
      <c r="D322" s="15" t="s">
        <v>21</v>
      </c>
      <c r="E322" s="16" t="s">
        <v>459</v>
      </c>
      <c r="F322" s="21">
        <v>6</v>
      </c>
      <c r="G322" s="21">
        <v>50</v>
      </c>
      <c r="H322" s="15">
        <v>4</v>
      </c>
      <c r="I322" s="15" t="s">
        <v>38</v>
      </c>
      <c r="J322" s="15">
        <v>2</v>
      </c>
      <c r="K322" s="15" t="s">
        <v>394</v>
      </c>
      <c r="L322" s="29">
        <v>190.57</v>
      </c>
      <c r="M322" s="29">
        <f t="shared" si="12"/>
        <v>24011.82</v>
      </c>
      <c r="N322" s="29"/>
      <c r="O322" s="48" t="s">
        <v>20</v>
      </c>
      <c r="P322" s="46"/>
    </row>
    <row r="323" spans="1:16" s="66" customFormat="1" ht="15" x14ac:dyDescent="0.25">
      <c r="A323" s="1"/>
      <c r="B323" s="14">
        <v>59</v>
      </c>
      <c r="C323" s="15" t="s">
        <v>457</v>
      </c>
      <c r="D323" s="15" t="s">
        <v>21</v>
      </c>
      <c r="E323" s="16" t="s">
        <v>861</v>
      </c>
      <c r="F323" s="21">
        <v>6</v>
      </c>
      <c r="G323" s="21">
        <v>82</v>
      </c>
      <c r="H323" s="15">
        <v>2</v>
      </c>
      <c r="I323" s="15" t="s">
        <v>104</v>
      </c>
      <c r="J323" s="15"/>
      <c r="K323" s="15" t="s">
        <v>460</v>
      </c>
      <c r="L323" s="29"/>
      <c r="M323" s="29">
        <f t="shared" si="12"/>
        <v>0</v>
      </c>
      <c r="N323" s="29"/>
      <c r="O323" s="3" t="s">
        <v>20</v>
      </c>
      <c r="P323" s="46"/>
    </row>
    <row r="324" spans="1:16" s="66" customFormat="1" ht="15" x14ac:dyDescent="0.25">
      <c r="A324" s="1"/>
      <c r="B324" s="14">
        <v>60</v>
      </c>
      <c r="C324" s="15" t="s">
        <v>457</v>
      </c>
      <c r="D324" s="15" t="s">
        <v>21</v>
      </c>
      <c r="E324" s="15" t="s">
        <v>288</v>
      </c>
      <c r="F324" s="21">
        <v>6</v>
      </c>
      <c r="G324" s="21">
        <v>83</v>
      </c>
      <c r="H324" s="15">
        <v>1</v>
      </c>
      <c r="I324" s="15" t="s">
        <v>24</v>
      </c>
      <c r="J324" s="15">
        <v>1</v>
      </c>
      <c r="K324" s="15" t="s">
        <v>461</v>
      </c>
      <c r="L324" s="29">
        <v>267.01</v>
      </c>
      <c r="M324" s="29">
        <f t="shared" si="12"/>
        <v>33643.26</v>
      </c>
      <c r="N324" s="29"/>
      <c r="O324" s="3" t="s">
        <v>20</v>
      </c>
      <c r="P324" s="46"/>
    </row>
    <row r="325" spans="1:16" s="66" customFormat="1" ht="15" x14ac:dyDescent="0.25">
      <c r="A325" s="1"/>
      <c r="B325" s="14">
        <v>61</v>
      </c>
      <c r="C325" s="15" t="s">
        <v>457</v>
      </c>
      <c r="D325" s="15" t="s">
        <v>21</v>
      </c>
      <c r="E325" s="15" t="s">
        <v>288</v>
      </c>
      <c r="F325" s="21">
        <v>6</v>
      </c>
      <c r="G325" s="21">
        <v>83</v>
      </c>
      <c r="H325" s="15">
        <v>2</v>
      </c>
      <c r="I325" s="16" t="s">
        <v>104</v>
      </c>
      <c r="J325" s="15"/>
      <c r="K325" s="15" t="s">
        <v>462</v>
      </c>
      <c r="L325" s="29"/>
      <c r="M325" s="29">
        <f t="shared" si="12"/>
        <v>0</v>
      </c>
      <c r="N325" s="29"/>
      <c r="O325" s="48" t="s">
        <v>20</v>
      </c>
      <c r="P325" s="46"/>
    </row>
    <row r="326" spans="1:16" s="66" customFormat="1" ht="15" x14ac:dyDescent="0.25">
      <c r="A326" s="1"/>
      <c r="B326" s="14">
        <v>62</v>
      </c>
      <c r="C326" s="15" t="s">
        <v>463</v>
      </c>
      <c r="D326" s="15" t="s">
        <v>21</v>
      </c>
      <c r="E326" s="15" t="s">
        <v>288</v>
      </c>
      <c r="F326" s="21">
        <v>7</v>
      </c>
      <c r="G326" s="21">
        <v>459</v>
      </c>
      <c r="H326" s="15">
        <v>1</v>
      </c>
      <c r="I326" s="16" t="s">
        <v>154</v>
      </c>
      <c r="J326" s="15"/>
      <c r="K326" s="15"/>
      <c r="L326" s="29"/>
      <c r="M326" s="29">
        <f t="shared" si="12"/>
        <v>0</v>
      </c>
      <c r="N326" s="29"/>
      <c r="O326" s="48" t="s">
        <v>20</v>
      </c>
      <c r="P326" s="46"/>
    </row>
    <row r="327" spans="1:16" s="66" customFormat="1" ht="15" x14ac:dyDescent="0.25">
      <c r="A327" s="1"/>
      <c r="B327" s="14">
        <v>63</v>
      </c>
      <c r="C327" s="15" t="s">
        <v>463</v>
      </c>
      <c r="D327" s="15" t="s">
        <v>21</v>
      </c>
      <c r="E327" s="15" t="s">
        <v>288</v>
      </c>
      <c r="F327" s="21">
        <v>7</v>
      </c>
      <c r="G327" s="21">
        <v>459</v>
      </c>
      <c r="H327" s="15">
        <v>2</v>
      </c>
      <c r="I327" s="15" t="s">
        <v>49</v>
      </c>
      <c r="J327" s="15">
        <v>2</v>
      </c>
      <c r="K327" s="15" t="s">
        <v>41</v>
      </c>
      <c r="L327" s="29">
        <v>51.65</v>
      </c>
      <c r="M327" s="29">
        <f t="shared" si="12"/>
        <v>6507.9</v>
      </c>
      <c r="N327" s="29"/>
      <c r="O327" s="48" t="s">
        <v>20</v>
      </c>
      <c r="P327" s="46"/>
    </row>
    <row r="328" spans="1:16" s="66" customFormat="1" ht="15" x14ac:dyDescent="0.25">
      <c r="A328" s="1"/>
      <c r="B328" s="14">
        <v>64</v>
      </c>
      <c r="C328" s="15" t="s">
        <v>465</v>
      </c>
      <c r="D328" s="15" t="s">
        <v>21</v>
      </c>
      <c r="E328" s="15" t="s">
        <v>288</v>
      </c>
      <c r="F328" s="15">
        <v>10</v>
      </c>
      <c r="G328" s="21">
        <v>608</v>
      </c>
      <c r="H328" s="15">
        <v>1</v>
      </c>
      <c r="I328" s="79" t="s">
        <v>26</v>
      </c>
      <c r="J328" s="15">
        <v>2</v>
      </c>
      <c r="K328" s="15" t="s">
        <v>466</v>
      </c>
      <c r="L328" s="29">
        <v>347.06</v>
      </c>
      <c r="M328" s="29">
        <f t="shared" si="12"/>
        <v>43729.56</v>
      </c>
      <c r="N328" s="29"/>
      <c r="O328" s="3" t="s">
        <v>430</v>
      </c>
      <c r="P328" s="46"/>
    </row>
    <row r="329" spans="1:16" s="66" customFormat="1" ht="15" x14ac:dyDescent="0.25">
      <c r="A329" s="1"/>
      <c r="B329" s="14">
        <v>65</v>
      </c>
      <c r="C329" s="15" t="s">
        <v>465</v>
      </c>
      <c r="D329" s="15" t="s">
        <v>21</v>
      </c>
      <c r="E329" s="15" t="s">
        <v>288</v>
      </c>
      <c r="F329" s="15">
        <v>10</v>
      </c>
      <c r="G329" s="21">
        <v>622</v>
      </c>
      <c r="H329" s="15">
        <v>1</v>
      </c>
      <c r="I329" s="15" t="s">
        <v>29</v>
      </c>
      <c r="J329" s="15">
        <v>2</v>
      </c>
      <c r="K329" s="26" t="s">
        <v>188</v>
      </c>
      <c r="L329" s="29">
        <v>268.56</v>
      </c>
      <c r="M329" s="29">
        <f t="shared" si="12"/>
        <v>33838.559999999998</v>
      </c>
      <c r="N329" s="29"/>
      <c r="O329" s="3" t="s">
        <v>20</v>
      </c>
      <c r="P329" s="46"/>
    </row>
    <row r="330" spans="1:16" s="66" customFormat="1" ht="15" x14ac:dyDescent="0.25">
      <c r="A330" s="1"/>
      <c r="B330" s="14">
        <v>66</v>
      </c>
      <c r="C330" s="15" t="s">
        <v>465</v>
      </c>
      <c r="D330" s="15" t="s">
        <v>21</v>
      </c>
      <c r="E330" s="15" t="s">
        <v>467</v>
      </c>
      <c r="F330" s="15">
        <v>10</v>
      </c>
      <c r="G330" s="21">
        <v>622</v>
      </c>
      <c r="H330" s="15">
        <v>2</v>
      </c>
      <c r="I330" s="15" t="s">
        <v>29</v>
      </c>
      <c r="J330" s="15">
        <v>2</v>
      </c>
      <c r="K330" s="26" t="s">
        <v>188</v>
      </c>
      <c r="L330" s="29">
        <v>268.56</v>
      </c>
      <c r="M330" s="29">
        <f t="shared" si="12"/>
        <v>33838.559999999998</v>
      </c>
      <c r="N330" s="29"/>
      <c r="O330" s="3" t="s">
        <v>20</v>
      </c>
      <c r="P330" s="46"/>
    </row>
    <row r="331" spans="1:16" s="66" customFormat="1" ht="15" x14ac:dyDescent="0.25">
      <c r="A331" s="1"/>
      <c r="B331" s="14">
        <v>67</v>
      </c>
      <c r="C331" s="15" t="s">
        <v>468</v>
      </c>
      <c r="D331" s="15" t="s">
        <v>21</v>
      </c>
      <c r="E331" s="15" t="s">
        <v>288</v>
      </c>
      <c r="F331" s="15">
        <v>10</v>
      </c>
      <c r="G331" s="21">
        <v>623</v>
      </c>
      <c r="H331" s="15">
        <v>1</v>
      </c>
      <c r="I331" s="79" t="s">
        <v>26</v>
      </c>
      <c r="J331" s="15">
        <v>2</v>
      </c>
      <c r="K331" s="15" t="s">
        <v>469</v>
      </c>
      <c r="L331" s="29">
        <v>173.53</v>
      </c>
      <c r="M331" s="29">
        <f t="shared" si="12"/>
        <v>21864.78</v>
      </c>
      <c r="N331" s="29"/>
      <c r="O331" s="3" t="s">
        <v>20</v>
      </c>
      <c r="P331" s="46"/>
    </row>
    <row r="332" spans="1:16" s="66" customFormat="1" ht="15" x14ac:dyDescent="0.25">
      <c r="A332" s="1"/>
      <c r="B332" s="14">
        <v>68</v>
      </c>
      <c r="C332" s="15" t="s">
        <v>468</v>
      </c>
      <c r="D332" s="15" t="s">
        <v>21</v>
      </c>
      <c r="E332" s="15" t="s">
        <v>288</v>
      </c>
      <c r="F332" s="15">
        <v>10</v>
      </c>
      <c r="G332" s="21">
        <v>623</v>
      </c>
      <c r="H332" s="15">
        <v>2</v>
      </c>
      <c r="I332" s="79" t="s">
        <v>26</v>
      </c>
      <c r="J332" s="15">
        <v>2</v>
      </c>
      <c r="K332" s="15" t="s">
        <v>88</v>
      </c>
      <c r="L332" s="29">
        <v>108.46</v>
      </c>
      <c r="M332" s="29">
        <f t="shared" si="12"/>
        <v>13665.96</v>
      </c>
      <c r="N332" s="29"/>
      <c r="O332" s="3" t="s">
        <v>20</v>
      </c>
      <c r="P332" s="46"/>
    </row>
    <row r="333" spans="1:16" s="66" customFormat="1" ht="15" x14ac:dyDescent="0.25">
      <c r="A333" s="1"/>
      <c r="B333" s="14">
        <v>69</v>
      </c>
      <c r="C333" s="15" t="s">
        <v>465</v>
      </c>
      <c r="D333" s="15" t="s">
        <v>21</v>
      </c>
      <c r="E333" s="15" t="s">
        <v>288</v>
      </c>
      <c r="F333" s="15">
        <v>10</v>
      </c>
      <c r="G333" s="21">
        <v>626</v>
      </c>
      <c r="H333" s="15">
        <v>1</v>
      </c>
      <c r="I333" s="79" t="s">
        <v>136</v>
      </c>
      <c r="J333" s="15">
        <v>2</v>
      </c>
      <c r="K333" s="15" t="s">
        <v>470</v>
      </c>
      <c r="L333" s="29">
        <v>1375.84</v>
      </c>
      <c r="M333" s="29">
        <f>L333*42.84</f>
        <v>58940.9856</v>
      </c>
      <c r="N333" s="29"/>
      <c r="O333" s="48" t="s">
        <v>20</v>
      </c>
      <c r="P333" s="46"/>
    </row>
    <row r="334" spans="1:16" s="66" customFormat="1" ht="15" x14ac:dyDescent="0.25">
      <c r="A334" s="1"/>
      <c r="B334" s="14">
        <v>70</v>
      </c>
      <c r="C334" s="15" t="s">
        <v>465</v>
      </c>
      <c r="D334" s="15" t="s">
        <v>21</v>
      </c>
      <c r="E334" s="15" t="s">
        <v>288</v>
      </c>
      <c r="F334" s="15">
        <v>10</v>
      </c>
      <c r="G334" s="21">
        <v>626</v>
      </c>
      <c r="H334" s="15">
        <v>2</v>
      </c>
      <c r="I334" s="79" t="s">
        <v>26</v>
      </c>
      <c r="J334" s="15">
        <v>2</v>
      </c>
      <c r="K334" s="15" t="s">
        <v>470</v>
      </c>
      <c r="L334" s="29">
        <v>195.22</v>
      </c>
      <c r="M334" s="29">
        <f t="shared" ref="M334:M355" si="13">L334*126</f>
        <v>24597.72</v>
      </c>
      <c r="N334" s="29"/>
      <c r="O334" s="48" t="s">
        <v>20</v>
      </c>
      <c r="P334" s="46"/>
    </row>
    <row r="335" spans="1:16" s="66" customFormat="1" ht="15" x14ac:dyDescent="0.25">
      <c r="A335" s="1"/>
      <c r="B335" s="14">
        <v>71</v>
      </c>
      <c r="C335" s="15" t="s">
        <v>471</v>
      </c>
      <c r="D335" s="15" t="s">
        <v>21</v>
      </c>
      <c r="E335" s="15" t="s">
        <v>288</v>
      </c>
      <c r="F335" s="15">
        <v>13</v>
      </c>
      <c r="G335" s="21">
        <v>1171</v>
      </c>
      <c r="H335" s="15">
        <v>1</v>
      </c>
      <c r="I335" s="15" t="s">
        <v>29</v>
      </c>
      <c r="J335" s="15">
        <v>2</v>
      </c>
      <c r="K335" s="26" t="s">
        <v>330</v>
      </c>
      <c r="L335" s="29">
        <v>637.82000000000005</v>
      </c>
      <c r="M335" s="29">
        <f t="shared" si="13"/>
        <v>80365.320000000007</v>
      </c>
      <c r="N335" s="29"/>
      <c r="O335" s="3" t="s">
        <v>20</v>
      </c>
      <c r="P335" s="46"/>
    </row>
    <row r="336" spans="1:16" s="66" customFormat="1" ht="15" x14ac:dyDescent="0.25">
      <c r="A336" s="1"/>
      <c r="B336" s="14">
        <v>72</v>
      </c>
      <c r="C336" s="15" t="s">
        <v>472</v>
      </c>
      <c r="D336" s="15" t="s">
        <v>21</v>
      </c>
      <c r="E336" s="15" t="s">
        <v>288</v>
      </c>
      <c r="F336" s="15">
        <v>13</v>
      </c>
      <c r="G336" s="21">
        <v>1189</v>
      </c>
      <c r="H336" s="15">
        <v>1</v>
      </c>
      <c r="I336" s="15" t="s">
        <v>29</v>
      </c>
      <c r="J336" s="15">
        <v>2</v>
      </c>
      <c r="K336" s="26" t="s">
        <v>204</v>
      </c>
      <c r="L336" s="29">
        <v>402.84</v>
      </c>
      <c r="M336" s="29">
        <f t="shared" si="13"/>
        <v>50757.84</v>
      </c>
      <c r="N336" s="29"/>
      <c r="O336" s="3" t="s">
        <v>20</v>
      </c>
      <c r="P336" s="46"/>
    </row>
    <row r="337" spans="1:16" s="66" customFormat="1" ht="15" x14ac:dyDescent="0.25">
      <c r="A337" s="1"/>
      <c r="B337" s="14">
        <v>73</v>
      </c>
      <c r="C337" s="15" t="s">
        <v>472</v>
      </c>
      <c r="D337" s="15" t="s">
        <v>21</v>
      </c>
      <c r="E337" s="15" t="s">
        <v>288</v>
      </c>
      <c r="F337" s="15">
        <v>13</v>
      </c>
      <c r="G337" s="21">
        <v>1190</v>
      </c>
      <c r="H337" s="15">
        <v>1</v>
      </c>
      <c r="I337" s="79" t="s">
        <v>26</v>
      </c>
      <c r="J337" s="15">
        <v>2</v>
      </c>
      <c r="K337" s="15" t="s">
        <v>473</v>
      </c>
      <c r="L337" s="29">
        <v>86.76</v>
      </c>
      <c r="M337" s="29">
        <f t="shared" si="13"/>
        <v>10931.76</v>
      </c>
      <c r="N337" s="29"/>
      <c r="O337" s="3" t="s">
        <v>20</v>
      </c>
      <c r="P337" s="46"/>
    </row>
    <row r="338" spans="1:16" s="66" customFormat="1" ht="15" x14ac:dyDescent="0.25">
      <c r="A338" s="1"/>
      <c r="B338" s="14">
        <v>74</v>
      </c>
      <c r="C338" s="15" t="s">
        <v>472</v>
      </c>
      <c r="D338" s="15" t="s">
        <v>21</v>
      </c>
      <c r="E338" s="15" t="s">
        <v>288</v>
      </c>
      <c r="F338" s="15">
        <v>13</v>
      </c>
      <c r="G338" s="21">
        <v>1190</v>
      </c>
      <c r="H338" s="15">
        <v>2</v>
      </c>
      <c r="I338" s="79" t="s">
        <v>26</v>
      </c>
      <c r="J338" s="15">
        <v>2</v>
      </c>
      <c r="K338" s="15" t="s">
        <v>474</v>
      </c>
      <c r="L338" s="29">
        <v>271.14</v>
      </c>
      <c r="M338" s="29">
        <f t="shared" si="13"/>
        <v>34163.64</v>
      </c>
      <c r="N338" s="29"/>
      <c r="O338" s="3" t="s">
        <v>20</v>
      </c>
      <c r="P338" s="46"/>
    </row>
    <row r="339" spans="1:16" s="66" customFormat="1" ht="15" x14ac:dyDescent="0.25">
      <c r="A339" s="1"/>
      <c r="B339" s="14">
        <v>75</v>
      </c>
      <c r="C339" s="15" t="s">
        <v>472</v>
      </c>
      <c r="D339" s="15" t="s">
        <v>21</v>
      </c>
      <c r="E339" s="15" t="s">
        <v>288</v>
      </c>
      <c r="F339" s="15">
        <v>13</v>
      </c>
      <c r="G339" s="21">
        <v>1192</v>
      </c>
      <c r="H339" s="15">
        <v>1</v>
      </c>
      <c r="I339" s="79" t="s">
        <v>26</v>
      </c>
      <c r="J339" s="15">
        <v>2</v>
      </c>
      <c r="K339" s="15" t="s">
        <v>475</v>
      </c>
      <c r="L339" s="29">
        <v>162.68</v>
      </c>
      <c r="M339" s="29">
        <f t="shared" si="13"/>
        <v>20497.68</v>
      </c>
      <c r="N339" s="29"/>
      <c r="O339" s="48" t="s">
        <v>20</v>
      </c>
      <c r="P339" s="46"/>
    </row>
    <row r="340" spans="1:16" s="66" customFormat="1" ht="30" x14ac:dyDescent="0.25">
      <c r="A340" s="1"/>
      <c r="B340" s="14">
        <v>76</v>
      </c>
      <c r="C340" s="15" t="s">
        <v>472</v>
      </c>
      <c r="D340" s="15" t="s">
        <v>21</v>
      </c>
      <c r="E340" s="16" t="s">
        <v>459</v>
      </c>
      <c r="F340" s="15">
        <v>13</v>
      </c>
      <c r="G340" s="21">
        <v>1192</v>
      </c>
      <c r="H340" s="15">
        <v>2</v>
      </c>
      <c r="I340" s="15" t="s">
        <v>24</v>
      </c>
      <c r="J340" s="15">
        <v>2</v>
      </c>
      <c r="K340" s="15" t="s">
        <v>476</v>
      </c>
      <c r="L340" s="29">
        <v>511.29</v>
      </c>
      <c r="M340" s="29">
        <f t="shared" si="13"/>
        <v>64422.54</v>
      </c>
      <c r="N340" s="29"/>
      <c r="O340" s="48" t="s">
        <v>20</v>
      </c>
      <c r="P340" s="46"/>
    </row>
    <row r="341" spans="1:16" s="66" customFormat="1" ht="15" x14ac:dyDescent="0.25">
      <c r="A341" s="1"/>
      <c r="B341" s="14">
        <v>77</v>
      </c>
      <c r="C341" s="15" t="s">
        <v>477</v>
      </c>
      <c r="D341" s="15" t="s">
        <v>21</v>
      </c>
      <c r="E341" s="15" t="s">
        <v>288</v>
      </c>
      <c r="F341" s="21">
        <v>15</v>
      </c>
      <c r="G341" s="21">
        <v>399</v>
      </c>
      <c r="H341" s="15">
        <v>1</v>
      </c>
      <c r="I341" s="15" t="s">
        <v>154</v>
      </c>
      <c r="J341" s="15"/>
      <c r="K341" s="15"/>
      <c r="L341" s="29"/>
      <c r="M341" s="29">
        <f t="shared" si="13"/>
        <v>0</v>
      </c>
      <c r="N341" s="29"/>
      <c r="O341" s="48" t="s">
        <v>20</v>
      </c>
      <c r="P341" s="46"/>
    </row>
    <row r="342" spans="1:16" s="66" customFormat="1" ht="15" x14ac:dyDescent="0.25">
      <c r="A342" s="1"/>
      <c r="B342" s="14">
        <v>78</v>
      </c>
      <c r="C342" s="15" t="s">
        <v>477</v>
      </c>
      <c r="D342" s="15" t="s">
        <v>21</v>
      </c>
      <c r="E342" s="15" t="s">
        <v>297</v>
      </c>
      <c r="F342" s="21">
        <v>15</v>
      </c>
      <c r="G342" s="21">
        <v>399</v>
      </c>
      <c r="H342" s="15">
        <v>2</v>
      </c>
      <c r="I342" s="15" t="s">
        <v>154</v>
      </c>
      <c r="J342" s="15"/>
      <c r="K342" s="15"/>
      <c r="L342" s="29"/>
      <c r="M342" s="29">
        <f t="shared" si="13"/>
        <v>0</v>
      </c>
      <c r="N342" s="29"/>
      <c r="O342" s="48" t="s">
        <v>20</v>
      </c>
      <c r="P342" s="46"/>
    </row>
    <row r="343" spans="1:16" s="66" customFormat="1" ht="15" x14ac:dyDescent="0.25">
      <c r="A343" s="1"/>
      <c r="B343" s="14">
        <v>79</v>
      </c>
      <c r="C343" s="15" t="s">
        <v>457</v>
      </c>
      <c r="D343" s="15" t="s">
        <v>21</v>
      </c>
      <c r="E343" s="15" t="s">
        <v>288</v>
      </c>
      <c r="F343" s="21">
        <v>16</v>
      </c>
      <c r="G343" s="21">
        <v>145</v>
      </c>
      <c r="H343" s="15">
        <v>9</v>
      </c>
      <c r="I343" s="15" t="s">
        <v>24</v>
      </c>
      <c r="J343" s="15">
        <v>2</v>
      </c>
      <c r="K343" s="15" t="s">
        <v>478</v>
      </c>
      <c r="L343" s="29">
        <v>227.24</v>
      </c>
      <c r="M343" s="29">
        <f t="shared" si="13"/>
        <v>28632.240000000002</v>
      </c>
      <c r="N343" s="29"/>
      <c r="O343" s="48" t="s">
        <v>20</v>
      </c>
      <c r="P343" s="46"/>
    </row>
    <row r="344" spans="1:16" s="66" customFormat="1" ht="15" x14ac:dyDescent="0.25">
      <c r="A344" s="1"/>
      <c r="B344" s="14">
        <v>80</v>
      </c>
      <c r="C344" s="15" t="s">
        <v>457</v>
      </c>
      <c r="D344" s="15" t="s">
        <v>21</v>
      </c>
      <c r="E344" s="15" t="s">
        <v>467</v>
      </c>
      <c r="F344" s="21">
        <v>16</v>
      </c>
      <c r="G344" s="21">
        <v>145</v>
      </c>
      <c r="H344" s="15">
        <v>10</v>
      </c>
      <c r="I344" s="15" t="s">
        <v>24</v>
      </c>
      <c r="J344" s="15">
        <v>2</v>
      </c>
      <c r="K344" s="15" t="s">
        <v>478</v>
      </c>
      <c r="L344" s="29">
        <v>227.24</v>
      </c>
      <c r="M344" s="29">
        <f t="shared" si="13"/>
        <v>28632.240000000002</v>
      </c>
      <c r="N344" s="29"/>
      <c r="O344" s="48" t="s">
        <v>20</v>
      </c>
      <c r="P344" s="46"/>
    </row>
    <row r="345" spans="1:16" s="66" customFormat="1" ht="15" x14ac:dyDescent="0.25">
      <c r="A345" s="1"/>
      <c r="B345" s="14">
        <v>81</v>
      </c>
      <c r="C345" s="15" t="s">
        <v>457</v>
      </c>
      <c r="D345" s="15" t="s">
        <v>21</v>
      </c>
      <c r="E345" s="15" t="s">
        <v>389</v>
      </c>
      <c r="F345" s="21">
        <v>16</v>
      </c>
      <c r="G345" s="21">
        <v>145</v>
      </c>
      <c r="H345" s="15">
        <v>11</v>
      </c>
      <c r="I345" s="15" t="s">
        <v>24</v>
      </c>
      <c r="J345" s="15">
        <v>2</v>
      </c>
      <c r="K345" s="15" t="s">
        <v>478</v>
      </c>
      <c r="L345" s="29">
        <v>227.24</v>
      </c>
      <c r="M345" s="29">
        <f t="shared" si="13"/>
        <v>28632.240000000002</v>
      </c>
      <c r="N345" s="29"/>
      <c r="O345" s="48" t="s">
        <v>20</v>
      </c>
      <c r="P345" s="46"/>
    </row>
    <row r="346" spans="1:16" s="66" customFormat="1" ht="15" x14ac:dyDescent="0.25">
      <c r="A346" s="1"/>
      <c r="B346" s="14">
        <v>82</v>
      </c>
      <c r="C346" s="15" t="s">
        <v>480</v>
      </c>
      <c r="D346" s="15" t="s">
        <v>21</v>
      </c>
      <c r="E346" s="15" t="s">
        <v>288</v>
      </c>
      <c r="F346" s="21">
        <v>16</v>
      </c>
      <c r="G346" s="21">
        <v>820</v>
      </c>
      <c r="H346" s="15">
        <v>1</v>
      </c>
      <c r="I346" s="79" t="s">
        <v>26</v>
      </c>
      <c r="J346" s="15">
        <v>2</v>
      </c>
      <c r="K346" s="15" t="s">
        <v>41</v>
      </c>
      <c r="L346" s="29">
        <v>54.23</v>
      </c>
      <c r="M346" s="29">
        <f t="shared" si="13"/>
        <v>6832.98</v>
      </c>
      <c r="N346" s="29"/>
      <c r="O346" s="48" t="s">
        <v>20</v>
      </c>
      <c r="P346" s="46"/>
    </row>
    <row r="347" spans="1:16" s="66" customFormat="1" ht="15" x14ac:dyDescent="0.25">
      <c r="A347" s="1"/>
      <c r="B347" s="14">
        <v>83</v>
      </c>
      <c r="C347" s="15" t="s">
        <v>457</v>
      </c>
      <c r="D347" s="15" t="s">
        <v>21</v>
      </c>
      <c r="E347" s="15" t="s">
        <v>288</v>
      </c>
      <c r="F347" s="21">
        <v>16</v>
      </c>
      <c r="G347" s="21">
        <v>841</v>
      </c>
      <c r="H347" s="15">
        <v>1</v>
      </c>
      <c r="I347" s="15" t="s">
        <v>38</v>
      </c>
      <c r="J347" s="15">
        <v>2</v>
      </c>
      <c r="K347" s="15" t="s">
        <v>479</v>
      </c>
      <c r="L347" s="29">
        <v>63.52</v>
      </c>
      <c r="M347" s="29">
        <f t="shared" si="13"/>
        <v>8003.52</v>
      </c>
      <c r="N347" s="29"/>
      <c r="O347" s="48" t="s">
        <v>20</v>
      </c>
      <c r="P347" s="46"/>
    </row>
    <row r="348" spans="1:16" s="66" customFormat="1" ht="15" x14ac:dyDescent="0.25">
      <c r="A348" s="1"/>
      <c r="B348" s="14">
        <v>84</v>
      </c>
      <c r="C348" s="15" t="s">
        <v>457</v>
      </c>
      <c r="D348" s="15" t="s">
        <v>21</v>
      </c>
      <c r="E348" s="15" t="s">
        <v>288</v>
      </c>
      <c r="F348" s="21">
        <v>16</v>
      </c>
      <c r="G348" s="21">
        <v>841</v>
      </c>
      <c r="H348" s="15">
        <v>2</v>
      </c>
      <c r="I348" s="15" t="s">
        <v>38</v>
      </c>
      <c r="J348" s="15">
        <v>2</v>
      </c>
      <c r="K348" s="15" t="s">
        <v>479</v>
      </c>
      <c r="L348" s="29">
        <v>63.52</v>
      </c>
      <c r="M348" s="29">
        <f t="shared" si="13"/>
        <v>8003.52</v>
      </c>
      <c r="N348" s="29"/>
      <c r="O348" s="48" t="s">
        <v>20</v>
      </c>
      <c r="P348" s="46"/>
    </row>
    <row r="349" spans="1:16" s="66" customFormat="1" ht="15" x14ac:dyDescent="0.25">
      <c r="A349" s="1"/>
      <c r="B349" s="14">
        <v>85</v>
      </c>
      <c r="C349" s="15" t="s">
        <v>457</v>
      </c>
      <c r="D349" s="15" t="s">
        <v>21</v>
      </c>
      <c r="E349" s="15" t="s">
        <v>288</v>
      </c>
      <c r="F349" s="21">
        <v>16</v>
      </c>
      <c r="G349" s="21">
        <v>841</v>
      </c>
      <c r="H349" s="15">
        <v>3</v>
      </c>
      <c r="I349" s="15" t="s">
        <v>38</v>
      </c>
      <c r="J349" s="15">
        <v>2</v>
      </c>
      <c r="K349" s="15" t="s">
        <v>479</v>
      </c>
      <c r="L349" s="29">
        <v>63.52</v>
      </c>
      <c r="M349" s="29">
        <f t="shared" si="13"/>
        <v>8003.52</v>
      </c>
      <c r="N349" s="29"/>
      <c r="O349" s="48" t="s">
        <v>20</v>
      </c>
      <c r="P349" s="46"/>
    </row>
    <row r="350" spans="1:16" s="66" customFormat="1" ht="15" x14ac:dyDescent="0.25">
      <c r="A350" s="1"/>
      <c r="B350" s="14">
        <v>86</v>
      </c>
      <c r="C350" s="15" t="s">
        <v>457</v>
      </c>
      <c r="D350" s="15" t="s">
        <v>21</v>
      </c>
      <c r="E350" s="15" t="s">
        <v>288</v>
      </c>
      <c r="F350" s="21">
        <v>16</v>
      </c>
      <c r="G350" s="21">
        <v>841</v>
      </c>
      <c r="H350" s="15">
        <v>4</v>
      </c>
      <c r="I350" s="15" t="s">
        <v>38</v>
      </c>
      <c r="J350" s="15">
        <v>2</v>
      </c>
      <c r="K350" s="15" t="s">
        <v>479</v>
      </c>
      <c r="L350" s="29">
        <v>63.52</v>
      </c>
      <c r="M350" s="29">
        <f t="shared" si="13"/>
        <v>8003.52</v>
      </c>
      <c r="N350" s="29"/>
      <c r="O350" s="48" t="s">
        <v>20</v>
      </c>
      <c r="P350" s="46"/>
    </row>
    <row r="351" spans="1:16" s="66" customFormat="1" ht="15" x14ac:dyDescent="0.25">
      <c r="A351" s="1"/>
      <c r="B351" s="14">
        <v>87</v>
      </c>
      <c r="C351" s="15" t="s">
        <v>457</v>
      </c>
      <c r="D351" s="15" t="s">
        <v>21</v>
      </c>
      <c r="E351" s="15" t="s">
        <v>288</v>
      </c>
      <c r="F351" s="21">
        <v>16</v>
      </c>
      <c r="G351" s="21">
        <v>841</v>
      </c>
      <c r="H351" s="15">
        <v>5</v>
      </c>
      <c r="I351" s="15" t="s">
        <v>38</v>
      </c>
      <c r="J351" s="15">
        <v>2</v>
      </c>
      <c r="K351" s="15" t="s">
        <v>479</v>
      </c>
      <c r="L351" s="29">
        <v>63.52</v>
      </c>
      <c r="M351" s="29">
        <f t="shared" si="13"/>
        <v>8003.52</v>
      </c>
      <c r="N351" s="29"/>
      <c r="O351" s="48" t="s">
        <v>20</v>
      </c>
      <c r="P351" s="46"/>
    </row>
    <row r="352" spans="1:16" s="66" customFormat="1" ht="15" x14ac:dyDescent="0.25">
      <c r="A352" s="1"/>
      <c r="B352" s="14">
        <v>88</v>
      </c>
      <c r="C352" s="15" t="s">
        <v>457</v>
      </c>
      <c r="D352" s="15" t="s">
        <v>21</v>
      </c>
      <c r="E352" s="15" t="s">
        <v>297</v>
      </c>
      <c r="F352" s="21">
        <v>16</v>
      </c>
      <c r="G352" s="21">
        <v>843</v>
      </c>
      <c r="H352" s="15">
        <v>9</v>
      </c>
      <c r="I352" s="15" t="s">
        <v>70</v>
      </c>
      <c r="J352" s="15">
        <v>1</v>
      </c>
      <c r="K352" s="15" t="s">
        <v>481</v>
      </c>
      <c r="L352" s="29">
        <v>194.19</v>
      </c>
      <c r="M352" s="29">
        <f t="shared" si="13"/>
        <v>24467.94</v>
      </c>
      <c r="N352" s="29"/>
      <c r="O352" s="48" t="s">
        <v>20</v>
      </c>
      <c r="P352" s="46"/>
    </row>
    <row r="353" spans="1:16" s="66" customFormat="1" ht="15" x14ac:dyDescent="0.25">
      <c r="A353" s="1"/>
      <c r="B353" s="14">
        <v>89</v>
      </c>
      <c r="C353" s="15" t="s">
        <v>457</v>
      </c>
      <c r="D353" s="15" t="s">
        <v>21</v>
      </c>
      <c r="E353" s="15" t="s">
        <v>288</v>
      </c>
      <c r="F353" s="21">
        <v>16</v>
      </c>
      <c r="G353" s="21">
        <v>843</v>
      </c>
      <c r="H353" s="15">
        <v>10</v>
      </c>
      <c r="I353" s="15" t="s">
        <v>70</v>
      </c>
      <c r="J353" s="15">
        <v>1</v>
      </c>
      <c r="K353" s="15" t="s">
        <v>482</v>
      </c>
      <c r="L353" s="29">
        <v>121.37</v>
      </c>
      <c r="M353" s="29">
        <f t="shared" si="13"/>
        <v>15292.62</v>
      </c>
      <c r="N353" s="29"/>
      <c r="O353" s="48" t="s">
        <v>20</v>
      </c>
      <c r="P353" s="46"/>
    </row>
    <row r="354" spans="1:16" s="66" customFormat="1" ht="15" x14ac:dyDescent="0.25">
      <c r="A354" s="1"/>
      <c r="B354" s="14">
        <v>90</v>
      </c>
      <c r="C354" s="15" t="s">
        <v>457</v>
      </c>
      <c r="D354" s="15" t="s">
        <v>21</v>
      </c>
      <c r="E354" s="15" t="s">
        <v>297</v>
      </c>
      <c r="F354" s="21">
        <v>16</v>
      </c>
      <c r="G354" s="21">
        <v>843</v>
      </c>
      <c r="H354" s="15">
        <v>11</v>
      </c>
      <c r="I354" s="15" t="s">
        <v>70</v>
      </c>
      <c r="J354" s="15">
        <v>1</v>
      </c>
      <c r="K354" s="15" t="s">
        <v>483</v>
      </c>
      <c r="L354" s="29">
        <v>48.55</v>
      </c>
      <c r="M354" s="29">
        <f t="shared" si="13"/>
        <v>6117.2999999999993</v>
      </c>
      <c r="N354" s="29"/>
      <c r="O354" s="48" t="s">
        <v>20</v>
      </c>
      <c r="P354" s="46"/>
    </row>
    <row r="355" spans="1:16" s="66" customFormat="1" ht="15" x14ac:dyDescent="0.25">
      <c r="A355" s="1"/>
      <c r="B355" s="14">
        <v>91</v>
      </c>
      <c r="C355" s="15"/>
      <c r="D355" s="15" t="s">
        <v>21</v>
      </c>
      <c r="E355" s="16"/>
      <c r="F355" s="21">
        <v>16</v>
      </c>
      <c r="G355" s="21">
        <v>974</v>
      </c>
      <c r="H355" s="15"/>
      <c r="I355" s="26" t="s">
        <v>75</v>
      </c>
      <c r="J355" s="15"/>
      <c r="K355" s="15"/>
      <c r="L355" s="29"/>
      <c r="M355" s="29">
        <f t="shared" si="13"/>
        <v>0</v>
      </c>
      <c r="N355" s="20"/>
      <c r="O355" s="48" t="s">
        <v>20</v>
      </c>
      <c r="P355" s="46"/>
    </row>
    <row r="356" spans="1:16" s="66" customFormat="1" ht="15" x14ac:dyDescent="0.25">
      <c r="A356" s="1"/>
      <c r="B356" s="14">
        <v>92</v>
      </c>
      <c r="C356" s="15" t="s">
        <v>457</v>
      </c>
      <c r="D356" s="15" t="s">
        <v>21</v>
      </c>
      <c r="E356" s="15" t="s">
        <v>297</v>
      </c>
      <c r="F356" s="21">
        <v>16</v>
      </c>
      <c r="G356" s="21">
        <v>1031</v>
      </c>
      <c r="H356" s="15"/>
      <c r="I356" s="26"/>
      <c r="J356" s="15"/>
      <c r="K356" s="15"/>
      <c r="L356" s="29"/>
      <c r="M356" s="29"/>
      <c r="N356" s="20"/>
      <c r="O356" s="48" t="s">
        <v>20</v>
      </c>
      <c r="P356" s="46"/>
    </row>
    <row r="357" spans="1:16" s="66" customFormat="1" ht="15" x14ac:dyDescent="0.25">
      <c r="A357" s="1"/>
      <c r="B357" s="14">
        <v>93</v>
      </c>
      <c r="C357" s="26" t="s">
        <v>484</v>
      </c>
      <c r="D357" s="15" t="s">
        <v>21</v>
      </c>
      <c r="E357" s="15" t="s">
        <v>288</v>
      </c>
      <c r="F357" s="15">
        <v>20</v>
      </c>
      <c r="G357" s="22">
        <v>2503</v>
      </c>
      <c r="H357" s="26">
        <v>1</v>
      </c>
      <c r="I357" s="15" t="s">
        <v>121</v>
      </c>
      <c r="J357" s="15" t="s">
        <v>30</v>
      </c>
      <c r="K357" s="26" t="s">
        <v>485</v>
      </c>
      <c r="L357" s="29">
        <v>693.98</v>
      </c>
      <c r="M357" s="29">
        <f t="shared" ref="M357:M401" si="14">L357*126</f>
        <v>87441.48</v>
      </c>
      <c r="N357" s="29"/>
      <c r="O357" s="48" t="s">
        <v>20</v>
      </c>
      <c r="P357" s="46"/>
    </row>
    <row r="358" spans="1:16" s="66" customFormat="1" ht="15" x14ac:dyDescent="0.25">
      <c r="A358" s="1"/>
      <c r="B358" s="14">
        <v>94</v>
      </c>
      <c r="C358" s="26" t="s">
        <v>484</v>
      </c>
      <c r="D358" s="15" t="s">
        <v>21</v>
      </c>
      <c r="E358" s="15" t="s">
        <v>288</v>
      </c>
      <c r="F358" s="15">
        <v>20</v>
      </c>
      <c r="G358" s="22">
        <v>2503</v>
      </c>
      <c r="H358" s="26">
        <v>2</v>
      </c>
      <c r="I358" s="15" t="s">
        <v>26</v>
      </c>
      <c r="J358" s="15">
        <v>2</v>
      </c>
      <c r="K358" s="15" t="s">
        <v>486</v>
      </c>
      <c r="L358" s="29">
        <v>130.01499999999999</v>
      </c>
      <c r="M358" s="29">
        <f t="shared" si="14"/>
        <v>16381.889999999998</v>
      </c>
      <c r="N358" s="29"/>
      <c r="O358" s="48" t="s">
        <v>20</v>
      </c>
      <c r="P358" s="46"/>
    </row>
    <row r="359" spans="1:16" s="66" customFormat="1" ht="15" x14ac:dyDescent="0.25">
      <c r="A359" s="1"/>
      <c r="B359" s="14">
        <v>95</v>
      </c>
      <c r="C359" s="15" t="s">
        <v>409</v>
      </c>
      <c r="D359" s="15" t="s">
        <v>21</v>
      </c>
      <c r="E359" s="15" t="s">
        <v>288</v>
      </c>
      <c r="F359" s="15">
        <v>22</v>
      </c>
      <c r="G359" s="21">
        <v>3292</v>
      </c>
      <c r="H359" s="15">
        <v>2</v>
      </c>
      <c r="I359" s="15" t="s">
        <v>26</v>
      </c>
      <c r="J359" s="15">
        <v>2</v>
      </c>
      <c r="K359" s="15" t="s">
        <v>487</v>
      </c>
      <c r="L359" s="29">
        <v>77</v>
      </c>
      <c r="M359" s="29">
        <f t="shared" si="14"/>
        <v>9702</v>
      </c>
      <c r="N359" s="29"/>
      <c r="O359" s="48" t="s">
        <v>20</v>
      </c>
      <c r="P359" s="46"/>
    </row>
    <row r="360" spans="1:16" s="66" customFormat="1" ht="15" x14ac:dyDescent="0.25">
      <c r="A360" s="1"/>
      <c r="B360" s="14">
        <v>96</v>
      </c>
      <c r="C360" s="15" t="s">
        <v>409</v>
      </c>
      <c r="D360" s="15" t="s">
        <v>21</v>
      </c>
      <c r="E360" s="15" t="s">
        <v>288</v>
      </c>
      <c r="F360" s="15">
        <v>22</v>
      </c>
      <c r="G360" s="21">
        <v>3292</v>
      </c>
      <c r="H360" s="15">
        <v>3</v>
      </c>
      <c r="I360" s="15" t="s">
        <v>26</v>
      </c>
      <c r="J360" s="15">
        <v>2</v>
      </c>
      <c r="K360" s="15" t="s">
        <v>488</v>
      </c>
      <c r="L360" s="29">
        <v>34.71</v>
      </c>
      <c r="M360" s="29">
        <f t="shared" si="14"/>
        <v>4373.46</v>
      </c>
      <c r="N360" s="29"/>
      <c r="O360" s="48" t="s">
        <v>20</v>
      </c>
      <c r="P360" s="46"/>
    </row>
    <row r="361" spans="1:16" s="66" customFormat="1" ht="15" x14ac:dyDescent="0.25">
      <c r="A361" s="1"/>
      <c r="B361" s="14">
        <v>97</v>
      </c>
      <c r="C361" s="15" t="s">
        <v>489</v>
      </c>
      <c r="D361" s="15" t="s">
        <v>21</v>
      </c>
      <c r="E361" s="15" t="s">
        <v>288</v>
      </c>
      <c r="F361" s="15">
        <v>22</v>
      </c>
      <c r="G361" s="21">
        <v>3517</v>
      </c>
      <c r="H361" s="15">
        <v>1</v>
      </c>
      <c r="I361" s="15" t="s">
        <v>26</v>
      </c>
      <c r="J361" s="15">
        <v>2</v>
      </c>
      <c r="K361" s="15" t="s">
        <v>490</v>
      </c>
      <c r="L361" s="29">
        <v>162.68</v>
      </c>
      <c r="M361" s="29">
        <f t="shared" si="14"/>
        <v>20497.68</v>
      </c>
      <c r="N361" s="29"/>
      <c r="O361" s="48" t="s">
        <v>20</v>
      </c>
      <c r="P361" s="46"/>
    </row>
    <row r="362" spans="1:16" s="66" customFormat="1" ht="15" x14ac:dyDescent="0.25">
      <c r="A362" s="1"/>
      <c r="B362" s="14">
        <v>98</v>
      </c>
      <c r="C362" s="15" t="s">
        <v>491</v>
      </c>
      <c r="D362" s="15" t="s">
        <v>21</v>
      </c>
      <c r="E362" s="15" t="s">
        <v>288</v>
      </c>
      <c r="F362" s="15">
        <v>26</v>
      </c>
      <c r="G362" s="21">
        <v>246</v>
      </c>
      <c r="H362" s="15"/>
      <c r="I362" s="15"/>
      <c r="J362" s="15"/>
      <c r="K362" s="15"/>
      <c r="L362" s="29"/>
      <c r="M362" s="29">
        <f t="shared" si="14"/>
        <v>0</v>
      </c>
      <c r="N362" s="29"/>
      <c r="O362" s="48" t="s">
        <v>20</v>
      </c>
      <c r="P362" s="46"/>
    </row>
    <row r="363" spans="1:16" s="66" customFormat="1" ht="15" x14ac:dyDescent="0.25">
      <c r="A363" s="1"/>
      <c r="B363" s="14">
        <v>99</v>
      </c>
      <c r="C363" s="15" t="s">
        <v>491</v>
      </c>
      <c r="D363" s="15" t="s">
        <v>21</v>
      </c>
      <c r="E363" s="15" t="s">
        <v>288</v>
      </c>
      <c r="F363" s="15">
        <v>26</v>
      </c>
      <c r="G363" s="21">
        <v>1442</v>
      </c>
      <c r="H363" s="15">
        <v>1</v>
      </c>
      <c r="I363" s="15" t="s">
        <v>38</v>
      </c>
      <c r="J363" s="15">
        <v>2</v>
      </c>
      <c r="K363" s="15" t="s">
        <v>388</v>
      </c>
      <c r="L363" s="29">
        <v>275.27</v>
      </c>
      <c r="M363" s="29">
        <f t="shared" si="14"/>
        <v>34684.019999999997</v>
      </c>
      <c r="N363" s="29"/>
      <c r="O363" s="48" t="s">
        <v>20</v>
      </c>
      <c r="P363" s="46"/>
    </row>
    <row r="364" spans="1:16" s="66" customFormat="1" ht="15" x14ac:dyDescent="0.25">
      <c r="A364" s="1"/>
      <c r="B364" s="14">
        <v>100</v>
      </c>
      <c r="C364" s="15" t="s">
        <v>491</v>
      </c>
      <c r="D364" s="15" t="s">
        <v>21</v>
      </c>
      <c r="E364" s="15" t="s">
        <v>288</v>
      </c>
      <c r="F364" s="15">
        <v>26</v>
      </c>
      <c r="G364" s="21">
        <v>1442</v>
      </c>
      <c r="H364" s="15">
        <v>2</v>
      </c>
      <c r="I364" s="15" t="s">
        <v>87</v>
      </c>
      <c r="J364" s="15" t="s">
        <v>30</v>
      </c>
      <c r="K364" s="15" t="s">
        <v>492</v>
      </c>
      <c r="L364" s="29">
        <v>24.79</v>
      </c>
      <c r="M364" s="29">
        <f t="shared" si="14"/>
        <v>3123.54</v>
      </c>
      <c r="N364" s="29"/>
      <c r="O364" s="48" t="s">
        <v>20</v>
      </c>
      <c r="P364" s="46"/>
    </row>
    <row r="365" spans="1:16" s="66" customFormat="1" ht="15" x14ac:dyDescent="0.25">
      <c r="A365" s="1"/>
      <c r="B365" s="14">
        <v>101</v>
      </c>
      <c r="C365" s="15" t="s">
        <v>491</v>
      </c>
      <c r="D365" s="15" t="s">
        <v>21</v>
      </c>
      <c r="E365" s="15" t="s">
        <v>288</v>
      </c>
      <c r="F365" s="15">
        <v>26</v>
      </c>
      <c r="G365" s="21">
        <v>1445</v>
      </c>
      <c r="H365" s="15">
        <v>1</v>
      </c>
      <c r="I365" s="15" t="s">
        <v>24</v>
      </c>
      <c r="J365" s="15">
        <v>2</v>
      </c>
      <c r="K365" s="26" t="s">
        <v>31</v>
      </c>
      <c r="L365" s="29">
        <v>397.67</v>
      </c>
      <c r="M365" s="29">
        <f t="shared" si="14"/>
        <v>50106.420000000006</v>
      </c>
      <c r="N365" s="29"/>
      <c r="O365" s="48" t="s">
        <v>20</v>
      </c>
      <c r="P365" s="46"/>
    </row>
    <row r="366" spans="1:16" s="66" customFormat="1" ht="15" x14ac:dyDescent="0.25">
      <c r="A366" s="1"/>
      <c r="B366" s="14">
        <v>102</v>
      </c>
      <c r="C366" s="15" t="s">
        <v>491</v>
      </c>
      <c r="D366" s="15" t="s">
        <v>21</v>
      </c>
      <c r="E366" s="15" t="s">
        <v>288</v>
      </c>
      <c r="F366" s="15">
        <v>26</v>
      </c>
      <c r="G366" s="21">
        <v>1445</v>
      </c>
      <c r="H366" s="15">
        <v>2</v>
      </c>
      <c r="I366" s="15" t="s">
        <v>24</v>
      </c>
      <c r="J366" s="15">
        <v>2</v>
      </c>
      <c r="K366" s="26" t="s">
        <v>31</v>
      </c>
      <c r="L366" s="29">
        <v>397.67</v>
      </c>
      <c r="M366" s="29">
        <f t="shared" si="14"/>
        <v>50106.420000000006</v>
      </c>
      <c r="N366" s="29"/>
      <c r="O366" s="48" t="s">
        <v>20</v>
      </c>
      <c r="P366" s="46"/>
    </row>
    <row r="367" spans="1:16" s="66" customFormat="1" ht="15" x14ac:dyDescent="0.25">
      <c r="A367" s="1"/>
      <c r="B367" s="14">
        <v>103</v>
      </c>
      <c r="C367" s="15" t="s">
        <v>491</v>
      </c>
      <c r="D367" s="15" t="s">
        <v>21</v>
      </c>
      <c r="E367" s="15" t="s">
        <v>286</v>
      </c>
      <c r="F367" s="15">
        <v>26</v>
      </c>
      <c r="G367" s="21">
        <v>1445</v>
      </c>
      <c r="H367" s="15">
        <v>3</v>
      </c>
      <c r="I367" s="15" t="s">
        <v>24</v>
      </c>
      <c r="J367" s="15">
        <v>2</v>
      </c>
      <c r="K367" s="26" t="s">
        <v>31</v>
      </c>
      <c r="L367" s="29">
        <v>397.67</v>
      </c>
      <c r="M367" s="29">
        <f t="shared" si="14"/>
        <v>50106.420000000006</v>
      </c>
      <c r="N367" s="29"/>
      <c r="O367" s="48" t="s">
        <v>20</v>
      </c>
      <c r="P367" s="46"/>
    </row>
    <row r="368" spans="1:16" s="66" customFormat="1" ht="15" x14ac:dyDescent="0.25">
      <c r="A368" s="1"/>
      <c r="B368" s="14">
        <v>104</v>
      </c>
      <c r="C368" s="15" t="s">
        <v>491</v>
      </c>
      <c r="D368" s="15" t="s">
        <v>21</v>
      </c>
      <c r="E368" s="15" t="s">
        <v>286</v>
      </c>
      <c r="F368" s="15">
        <v>26</v>
      </c>
      <c r="G368" s="21">
        <v>1445</v>
      </c>
      <c r="H368" s="15">
        <v>4</v>
      </c>
      <c r="I368" s="15" t="s">
        <v>24</v>
      </c>
      <c r="J368" s="15">
        <v>2</v>
      </c>
      <c r="K368" s="26" t="s">
        <v>31</v>
      </c>
      <c r="L368" s="29">
        <v>397.67</v>
      </c>
      <c r="M368" s="29">
        <f t="shared" si="14"/>
        <v>50106.420000000006</v>
      </c>
      <c r="N368" s="29"/>
      <c r="O368" s="48" t="s">
        <v>20</v>
      </c>
      <c r="P368" s="46"/>
    </row>
    <row r="369" spans="1:16" s="66" customFormat="1" ht="15" x14ac:dyDescent="0.25">
      <c r="A369" s="1"/>
      <c r="B369" s="14">
        <v>105</v>
      </c>
      <c r="C369" s="15" t="s">
        <v>491</v>
      </c>
      <c r="D369" s="15" t="s">
        <v>21</v>
      </c>
      <c r="E369" s="15" t="s">
        <v>288</v>
      </c>
      <c r="F369" s="15">
        <v>26</v>
      </c>
      <c r="G369" s="21">
        <v>1453</v>
      </c>
      <c r="H369" s="15">
        <v>2</v>
      </c>
      <c r="I369" s="26" t="s">
        <v>24</v>
      </c>
      <c r="J369" s="26">
        <v>2</v>
      </c>
      <c r="K369" s="26" t="s">
        <v>512</v>
      </c>
      <c r="L369" s="29">
        <v>369.27</v>
      </c>
      <c r="M369" s="29">
        <f t="shared" si="14"/>
        <v>46528.02</v>
      </c>
      <c r="N369" s="29"/>
      <c r="O369" s="48" t="s">
        <v>20</v>
      </c>
      <c r="P369" s="46"/>
    </row>
    <row r="370" spans="1:16" s="66" customFormat="1" ht="15" x14ac:dyDescent="0.25">
      <c r="A370" s="1"/>
      <c r="B370" s="14">
        <v>106</v>
      </c>
      <c r="C370" s="15" t="s">
        <v>491</v>
      </c>
      <c r="D370" s="15" t="s">
        <v>21</v>
      </c>
      <c r="E370" s="15" t="s">
        <v>288</v>
      </c>
      <c r="F370" s="15">
        <v>26</v>
      </c>
      <c r="G370" s="21">
        <v>1454</v>
      </c>
      <c r="H370" s="15">
        <v>1</v>
      </c>
      <c r="I370" s="15" t="s">
        <v>26</v>
      </c>
      <c r="J370" s="15">
        <v>2</v>
      </c>
      <c r="K370" s="15" t="s">
        <v>493</v>
      </c>
      <c r="L370" s="29">
        <v>368.75</v>
      </c>
      <c r="M370" s="29">
        <f t="shared" si="14"/>
        <v>46462.5</v>
      </c>
      <c r="N370" s="29"/>
      <c r="O370" s="48" t="s">
        <v>20</v>
      </c>
      <c r="P370" s="46"/>
    </row>
    <row r="371" spans="1:16" s="66" customFormat="1" ht="15" x14ac:dyDescent="0.25">
      <c r="A371" s="1"/>
      <c r="B371" s="14">
        <v>107</v>
      </c>
      <c r="C371" s="15" t="s">
        <v>494</v>
      </c>
      <c r="D371" s="15" t="s">
        <v>21</v>
      </c>
      <c r="E371" s="15" t="s">
        <v>288</v>
      </c>
      <c r="F371" s="15">
        <v>32</v>
      </c>
      <c r="G371" s="21">
        <v>2013</v>
      </c>
      <c r="H371" s="15">
        <v>2</v>
      </c>
      <c r="I371" s="15" t="s">
        <v>107</v>
      </c>
      <c r="J371" s="15"/>
      <c r="K371" s="15"/>
      <c r="L371" s="29"/>
      <c r="M371" s="29">
        <f t="shared" si="14"/>
        <v>0</v>
      </c>
      <c r="N371" s="29"/>
      <c r="O371" s="48" t="s">
        <v>20</v>
      </c>
      <c r="P371" s="46"/>
    </row>
    <row r="372" spans="1:16" s="66" customFormat="1" ht="15" x14ac:dyDescent="0.25">
      <c r="A372" s="1"/>
      <c r="B372" s="14">
        <v>108</v>
      </c>
      <c r="C372" s="26" t="s">
        <v>495</v>
      </c>
      <c r="D372" s="15" t="s">
        <v>21</v>
      </c>
      <c r="E372" s="15" t="s">
        <v>288</v>
      </c>
      <c r="F372" s="15">
        <v>32</v>
      </c>
      <c r="G372" s="21">
        <v>2022</v>
      </c>
      <c r="H372" s="15">
        <v>1</v>
      </c>
      <c r="I372" s="26" t="s">
        <v>24</v>
      </c>
      <c r="J372" s="26">
        <v>2</v>
      </c>
      <c r="K372" s="26" t="s">
        <v>194</v>
      </c>
      <c r="L372" s="28">
        <v>170.43</v>
      </c>
      <c r="M372" s="29">
        <f t="shared" si="14"/>
        <v>21474.18</v>
      </c>
      <c r="N372" s="28"/>
      <c r="O372" s="48" t="s">
        <v>20</v>
      </c>
      <c r="P372" s="46"/>
    </row>
    <row r="373" spans="1:16" s="66" customFormat="1" ht="15" x14ac:dyDescent="0.25">
      <c r="A373" s="1"/>
      <c r="B373" s="14">
        <v>109</v>
      </c>
      <c r="C373" s="15" t="s">
        <v>496</v>
      </c>
      <c r="D373" s="15" t="s">
        <v>21</v>
      </c>
      <c r="E373" s="15" t="s">
        <v>288</v>
      </c>
      <c r="F373" s="15">
        <v>35</v>
      </c>
      <c r="G373" s="21">
        <v>506</v>
      </c>
      <c r="H373" s="15">
        <v>1</v>
      </c>
      <c r="I373" s="15" t="s">
        <v>29</v>
      </c>
      <c r="J373" s="15">
        <v>2</v>
      </c>
      <c r="K373" s="26" t="s">
        <v>190</v>
      </c>
      <c r="L373" s="29">
        <v>369.27</v>
      </c>
      <c r="M373" s="29">
        <f t="shared" si="14"/>
        <v>46528.02</v>
      </c>
      <c r="N373" s="29"/>
      <c r="O373" s="48" t="s">
        <v>20</v>
      </c>
      <c r="P373" s="46"/>
    </row>
    <row r="374" spans="1:16" s="66" customFormat="1" ht="15" x14ac:dyDescent="0.25">
      <c r="A374" s="1"/>
      <c r="B374" s="14">
        <v>110</v>
      </c>
      <c r="C374" s="15" t="s">
        <v>496</v>
      </c>
      <c r="D374" s="15" t="s">
        <v>21</v>
      </c>
      <c r="E374" s="15" t="s">
        <v>467</v>
      </c>
      <c r="F374" s="15">
        <v>35</v>
      </c>
      <c r="G374" s="21">
        <v>506</v>
      </c>
      <c r="H374" s="15">
        <v>2</v>
      </c>
      <c r="I374" s="15" t="s">
        <v>29</v>
      </c>
      <c r="J374" s="15">
        <v>2</v>
      </c>
      <c r="K374" s="26" t="s">
        <v>190</v>
      </c>
      <c r="L374" s="29">
        <v>369.27</v>
      </c>
      <c r="M374" s="29">
        <f t="shared" si="14"/>
        <v>46528.02</v>
      </c>
      <c r="N374" s="29"/>
      <c r="O374" s="48" t="s">
        <v>20</v>
      </c>
      <c r="P374" s="46"/>
    </row>
    <row r="375" spans="1:16" s="66" customFormat="1" ht="15" x14ac:dyDescent="0.25">
      <c r="A375" s="1"/>
      <c r="B375" s="14">
        <v>111</v>
      </c>
      <c r="C375" s="15" t="s">
        <v>497</v>
      </c>
      <c r="D375" s="15" t="s">
        <v>21</v>
      </c>
      <c r="E375" s="15" t="s">
        <v>288</v>
      </c>
      <c r="F375" s="15">
        <v>35</v>
      </c>
      <c r="G375" s="21">
        <v>1533</v>
      </c>
      <c r="H375" s="15">
        <v>1</v>
      </c>
      <c r="I375" s="15" t="s">
        <v>29</v>
      </c>
      <c r="J375" s="15">
        <v>2</v>
      </c>
      <c r="K375" s="26" t="s">
        <v>453</v>
      </c>
      <c r="L375" s="29">
        <v>805.67</v>
      </c>
      <c r="M375" s="29">
        <f t="shared" si="14"/>
        <v>101514.42</v>
      </c>
      <c r="N375" s="29"/>
      <c r="O375" s="48" t="s">
        <v>20</v>
      </c>
      <c r="P375" s="46"/>
    </row>
    <row r="376" spans="1:16" s="66" customFormat="1" ht="15" x14ac:dyDescent="0.25">
      <c r="A376" s="1"/>
      <c r="B376" s="14">
        <v>112</v>
      </c>
      <c r="C376" s="15" t="s">
        <v>498</v>
      </c>
      <c r="D376" s="15" t="s">
        <v>21</v>
      </c>
      <c r="E376" s="15" t="s">
        <v>499</v>
      </c>
      <c r="F376" s="15">
        <v>36</v>
      </c>
      <c r="G376" s="21">
        <v>78</v>
      </c>
      <c r="H376" s="15"/>
      <c r="I376" s="15" t="s">
        <v>26</v>
      </c>
      <c r="J376" s="15">
        <v>1</v>
      </c>
      <c r="K376" s="15" t="s">
        <v>500</v>
      </c>
      <c r="L376" s="29">
        <v>214.74</v>
      </c>
      <c r="M376" s="29">
        <f t="shared" si="14"/>
        <v>27057.24</v>
      </c>
      <c r="N376" s="29"/>
      <c r="O376" s="48" t="s">
        <v>20</v>
      </c>
      <c r="P376" s="46"/>
    </row>
    <row r="377" spans="1:16" s="66" customFormat="1" ht="15" x14ac:dyDescent="0.25">
      <c r="A377" s="1"/>
      <c r="B377" s="14">
        <v>113</v>
      </c>
      <c r="C377" s="15" t="s">
        <v>498</v>
      </c>
      <c r="D377" s="15" t="s">
        <v>21</v>
      </c>
      <c r="E377" s="15" t="s">
        <v>501</v>
      </c>
      <c r="F377" s="15">
        <v>36</v>
      </c>
      <c r="G377" s="21">
        <v>228</v>
      </c>
      <c r="H377" s="15">
        <v>3</v>
      </c>
      <c r="I377" s="15" t="s">
        <v>49</v>
      </c>
      <c r="J377" s="15">
        <v>1</v>
      </c>
      <c r="K377" s="15" t="s">
        <v>502</v>
      </c>
      <c r="L377" s="29">
        <v>54.43</v>
      </c>
      <c r="M377" s="29">
        <f t="shared" si="14"/>
        <v>6858.18</v>
      </c>
      <c r="N377" s="29"/>
      <c r="O377" s="48" t="s">
        <v>20</v>
      </c>
      <c r="P377" s="46"/>
    </row>
    <row r="378" spans="1:16" s="66" customFormat="1" ht="15" x14ac:dyDescent="0.25">
      <c r="A378" s="1"/>
      <c r="B378" s="14">
        <v>114</v>
      </c>
      <c r="C378" s="15" t="s">
        <v>498</v>
      </c>
      <c r="D378" s="15" t="s">
        <v>21</v>
      </c>
      <c r="E378" s="15" t="s">
        <v>503</v>
      </c>
      <c r="F378" s="15">
        <v>36</v>
      </c>
      <c r="G378" s="21">
        <v>228</v>
      </c>
      <c r="H378" s="15">
        <v>4</v>
      </c>
      <c r="I378" s="15" t="s">
        <v>49</v>
      </c>
      <c r="J378" s="15">
        <v>2</v>
      </c>
      <c r="K378" s="15" t="s">
        <v>504</v>
      </c>
      <c r="L378" s="29">
        <v>19.63</v>
      </c>
      <c r="M378" s="29">
        <f t="shared" si="14"/>
        <v>2473.3799999999997</v>
      </c>
      <c r="N378" s="29"/>
      <c r="O378" s="48" t="s">
        <v>20</v>
      </c>
      <c r="P378" s="46"/>
    </row>
    <row r="379" spans="1:16" s="66" customFormat="1" ht="15" x14ac:dyDescent="0.25">
      <c r="A379" s="1"/>
      <c r="B379" s="14">
        <v>115</v>
      </c>
      <c r="C379" s="15" t="s">
        <v>498</v>
      </c>
      <c r="D379" s="15" t="s">
        <v>21</v>
      </c>
      <c r="E379" s="15" t="s">
        <v>505</v>
      </c>
      <c r="F379" s="15">
        <v>36</v>
      </c>
      <c r="G379" s="21">
        <v>228</v>
      </c>
      <c r="H379" s="15">
        <v>5</v>
      </c>
      <c r="I379" s="15" t="s">
        <v>38</v>
      </c>
      <c r="J379" s="15">
        <v>2</v>
      </c>
      <c r="K379" s="15" t="s">
        <v>388</v>
      </c>
      <c r="L379" s="29">
        <v>275.27</v>
      </c>
      <c r="M379" s="29">
        <f t="shared" si="14"/>
        <v>34684.019999999997</v>
      </c>
      <c r="N379" s="29"/>
      <c r="O379" s="48" t="s">
        <v>20</v>
      </c>
      <c r="P379" s="46"/>
    </row>
    <row r="380" spans="1:16" s="66" customFormat="1" ht="15" x14ac:dyDescent="0.25">
      <c r="A380" s="1"/>
      <c r="B380" s="14">
        <v>116</v>
      </c>
      <c r="C380" s="15" t="s">
        <v>498</v>
      </c>
      <c r="D380" s="15" t="s">
        <v>21</v>
      </c>
      <c r="E380" s="15" t="s">
        <v>297</v>
      </c>
      <c r="F380" s="15">
        <v>36</v>
      </c>
      <c r="G380" s="21">
        <v>228</v>
      </c>
      <c r="H380" s="15">
        <v>6</v>
      </c>
      <c r="I380" s="15"/>
      <c r="J380" s="15"/>
      <c r="K380" s="15"/>
      <c r="L380" s="29"/>
      <c r="M380" s="29">
        <f t="shared" si="14"/>
        <v>0</v>
      </c>
      <c r="N380" s="29"/>
      <c r="O380" s="48" t="s">
        <v>20</v>
      </c>
      <c r="P380" s="46"/>
    </row>
    <row r="381" spans="1:16" s="66" customFormat="1" ht="15" x14ac:dyDescent="0.25">
      <c r="A381" s="1"/>
      <c r="B381" s="14">
        <v>117</v>
      </c>
      <c r="C381" s="15" t="s">
        <v>498</v>
      </c>
      <c r="D381" s="15" t="s">
        <v>21</v>
      </c>
      <c r="E381" s="15" t="s">
        <v>505</v>
      </c>
      <c r="F381" s="15">
        <v>36</v>
      </c>
      <c r="G381" s="21">
        <v>228</v>
      </c>
      <c r="H381" s="15">
        <v>7</v>
      </c>
      <c r="I381" s="15" t="s">
        <v>38</v>
      </c>
      <c r="J381" s="15">
        <v>2</v>
      </c>
      <c r="K381" s="15" t="s">
        <v>396</v>
      </c>
      <c r="L381" s="29">
        <v>296.45</v>
      </c>
      <c r="M381" s="29">
        <f t="shared" si="14"/>
        <v>37352.699999999997</v>
      </c>
      <c r="N381" s="29"/>
      <c r="O381" s="48" t="s">
        <v>20</v>
      </c>
      <c r="P381" s="46"/>
    </row>
    <row r="382" spans="1:16" s="66" customFormat="1" ht="15" x14ac:dyDescent="0.25">
      <c r="A382" s="1"/>
      <c r="B382" s="14">
        <v>118</v>
      </c>
      <c r="C382" s="15" t="s">
        <v>498</v>
      </c>
      <c r="D382" s="15" t="s">
        <v>21</v>
      </c>
      <c r="E382" s="15" t="s">
        <v>506</v>
      </c>
      <c r="F382" s="15">
        <v>36</v>
      </c>
      <c r="G382" s="21">
        <v>228</v>
      </c>
      <c r="H382" s="15">
        <v>8</v>
      </c>
      <c r="I382" s="15" t="s">
        <v>26</v>
      </c>
      <c r="J382" s="15">
        <v>1</v>
      </c>
      <c r="K382" s="15" t="s">
        <v>41</v>
      </c>
      <c r="L382" s="29">
        <v>46.48</v>
      </c>
      <c r="M382" s="29">
        <f t="shared" si="14"/>
        <v>5856.48</v>
      </c>
      <c r="N382" s="29"/>
      <c r="O382" s="48" t="s">
        <v>20</v>
      </c>
      <c r="P382" s="46"/>
    </row>
    <row r="383" spans="1:16" s="66" customFormat="1" ht="15" x14ac:dyDescent="0.25">
      <c r="A383" s="1"/>
      <c r="B383" s="14">
        <v>119</v>
      </c>
      <c r="C383" s="15" t="s">
        <v>498</v>
      </c>
      <c r="D383" s="15" t="s">
        <v>21</v>
      </c>
      <c r="E383" s="15" t="s">
        <v>507</v>
      </c>
      <c r="F383" s="15">
        <v>36</v>
      </c>
      <c r="G383" s="21">
        <v>230</v>
      </c>
      <c r="H383" s="15">
        <v>2</v>
      </c>
      <c r="I383" s="15"/>
      <c r="J383" s="15"/>
      <c r="K383" s="15"/>
      <c r="L383" s="29"/>
      <c r="M383" s="29">
        <f t="shared" si="14"/>
        <v>0</v>
      </c>
      <c r="N383" s="29"/>
      <c r="O383" s="48" t="s">
        <v>20</v>
      </c>
      <c r="P383" s="46"/>
    </row>
    <row r="384" spans="1:16" s="66" customFormat="1" ht="30" x14ac:dyDescent="0.25">
      <c r="A384" s="1"/>
      <c r="B384" s="14">
        <v>120</v>
      </c>
      <c r="C384" s="15" t="s">
        <v>498</v>
      </c>
      <c r="D384" s="15" t="s">
        <v>21</v>
      </c>
      <c r="E384" s="16" t="s">
        <v>508</v>
      </c>
      <c r="F384" s="15">
        <v>36</v>
      </c>
      <c r="G384" s="21">
        <v>230</v>
      </c>
      <c r="H384" s="15">
        <v>3</v>
      </c>
      <c r="I384" s="15" t="s">
        <v>26</v>
      </c>
      <c r="J384" s="15">
        <v>2</v>
      </c>
      <c r="K384" s="15" t="s">
        <v>509</v>
      </c>
      <c r="L384" s="29">
        <v>28.2</v>
      </c>
      <c r="M384" s="29">
        <f t="shared" si="14"/>
        <v>3553.2</v>
      </c>
      <c r="N384" s="29"/>
      <c r="O384" s="48" t="s">
        <v>20</v>
      </c>
      <c r="P384" s="46"/>
    </row>
    <row r="385" spans="1:16" s="66" customFormat="1" ht="15" x14ac:dyDescent="0.25">
      <c r="A385" s="1"/>
      <c r="B385" s="14">
        <v>121</v>
      </c>
      <c r="C385" s="15" t="s">
        <v>498</v>
      </c>
      <c r="D385" s="15" t="s">
        <v>21</v>
      </c>
      <c r="E385" s="15" t="s">
        <v>510</v>
      </c>
      <c r="F385" s="15">
        <v>36</v>
      </c>
      <c r="G385" s="21">
        <v>343</v>
      </c>
      <c r="H385" s="15">
        <v>1</v>
      </c>
      <c r="I385" s="15"/>
      <c r="J385" s="15"/>
      <c r="K385" s="15"/>
      <c r="L385" s="29"/>
      <c r="M385" s="29">
        <f t="shared" si="14"/>
        <v>0</v>
      </c>
      <c r="N385" s="29"/>
      <c r="O385" s="48" t="s">
        <v>20</v>
      </c>
      <c r="P385" s="46"/>
    </row>
    <row r="386" spans="1:16" s="66" customFormat="1" ht="15" x14ac:dyDescent="0.25">
      <c r="A386" s="1"/>
      <c r="B386" s="14">
        <v>122</v>
      </c>
      <c r="C386" s="15" t="s">
        <v>498</v>
      </c>
      <c r="D386" s="15" t="s">
        <v>21</v>
      </c>
      <c r="E386" s="15" t="s">
        <v>510</v>
      </c>
      <c r="F386" s="15">
        <v>36</v>
      </c>
      <c r="G386" s="21">
        <v>343</v>
      </c>
      <c r="H386" s="15">
        <v>2</v>
      </c>
      <c r="I386" s="15"/>
      <c r="J386" s="15"/>
      <c r="K386" s="15"/>
      <c r="L386" s="29"/>
      <c r="M386" s="29">
        <f t="shared" si="14"/>
        <v>0</v>
      </c>
      <c r="N386" s="29"/>
      <c r="O386" s="48" t="s">
        <v>20</v>
      </c>
      <c r="P386" s="46"/>
    </row>
    <row r="387" spans="1:16" s="66" customFormat="1" ht="15" x14ac:dyDescent="0.25">
      <c r="A387" s="1"/>
      <c r="B387" s="14">
        <v>123</v>
      </c>
      <c r="C387" s="26" t="s">
        <v>511</v>
      </c>
      <c r="D387" s="15" t="s">
        <v>21</v>
      </c>
      <c r="E387" s="15" t="s">
        <v>288</v>
      </c>
      <c r="F387" s="26">
        <v>36</v>
      </c>
      <c r="G387" s="22">
        <v>2290</v>
      </c>
      <c r="H387" s="26">
        <v>1</v>
      </c>
      <c r="I387" s="15" t="s">
        <v>29</v>
      </c>
      <c r="J387" s="15">
        <v>2</v>
      </c>
      <c r="K387" s="26" t="s">
        <v>204</v>
      </c>
      <c r="L387" s="29">
        <v>402.84</v>
      </c>
      <c r="M387" s="29">
        <f t="shared" si="14"/>
        <v>50757.84</v>
      </c>
      <c r="N387" s="29"/>
      <c r="O387" s="48" t="s">
        <v>20</v>
      </c>
      <c r="P387" s="46"/>
    </row>
    <row r="388" spans="1:16" s="66" customFormat="1" ht="15" x14ac:dyDescent="0.25">
      <c r="A388" s="1"/>
      <c r="B388" s="14">
        <v>124</v>
      </c>
      <c r="C388" s="26" t="s">
        <v>511</v>
      </c>
      <c r="D388" s="15" t="s">
        <v>21</v>
      </c>
      <c r="E388" s="15" t="s">
        <v>288</v>
      </c>
      <c r="F388" s="26">
        <v>36</v>
      </c>
      <c r="G388" s="22">
        <v>2290</v>
      </c>
      <c r="H388" s="26">
        <v>2</v>
      </c>
      <c r="I388" s="26" t="s">
        <v>24</v>
      </c>
      <c r="J388" s="26">
        <v>2</v>
      </c>
      <c r="K388" s="26" t="s">
        <v>512</v>
      </c>
      <c r="L388" s="28">
        <v>369.27</v>
      </c>
      <c r="M388" s="29">
        <f t="shared" si="14"/>
        <v>46528.02</v>
      </c>
      <c r="N388" s="28"/>
      <c r="O388" s="48" t="s">
        <v>20</v>
      </c>
      <c r="P388" s="46"/>
    </row>
    <row r="389" spans="1:16" s="66" customFormat="1" ht="15" x14ac:dyDescent="0.25">
      <c r="A389" s="1"/>
      <c r="B389" s="14">
        <v>125</v>
      </c>
      <c r="C389" s="26" t="s">
        <v>511</v>
      </c>
      <c r="D389" s="15" t="s">
        <v>21</v>
      </c>
      <c r="E389" s="15" t="s">
        <v>288</v>
      </c>
      <c r="F389" s="26">
        <v>36</v>
      </c>
      <c r="G389" s="22">
        <v>2290</v>
      </c>
      <c r="H389" s="26">
        <v>3</v>
      </c>
      <c r="I389" s="15" t="s">
        <v>29</v>
      </c>
      <c r="J389" s="15">
        <v>2</v>
      </c>
      <c r="K389" s="26" t="s">
        <v>31</v>
      </c>
      <c r="L389" s="29">
        <v>469.98</v>
      </c>
      <c r="M389" s="29">
        <f t="shared" si="14"/>
        <v>59217.48</v>
      </c>
      <c r="N389" s="29"/>
      <c r="O389" s="48" t="s">
        <v>20</v>
      </c>
      <c r="P389" s="46"/>
    </row>
    <row r="390" spans="1:16" s="66" customFormat="1" ht="15" x14ac:dyDescent="0.25">
      <c r="A390" s="1"/>
      <c r="B390" s="14">
        <v>126</v>
      </c>
      <c r="C390" s="26" t="s">
        <v>511</v>
      </c>
      <c r="D390" s="15" t="s">
        <v>21</v>
      </c>
      <c r="E390" s="15" t="s">
        <v>288</v>
      </c>
      <c r="F390" s="26">
        <v>36</v>
      </c>
      <c r="G390" s="22">
        <v>2290</v>
      </c>
      <c r="H390" s="26">
        <v>4</v>
      </c>
      <c r="I390" s="15" t="s">
        <v>29</v>
      </c>
      <c r="J390" s="15">
        <v>2</v>
      </c>
      <c r="K390" s="26" t="s">
        <v>31</v>
      </c>
      <c r="L390" s="29">
        <v>469.98</v>
      </c>
      <c r="M390" s="29">
        <f t="shared" si="14"/>
        <v>59217.48</v>
      </c>
      <c r="N390" s="29"/>
      <c r="O390" s="48" t="s">
        <v>20</v>
      </c>
      <c r="P390" s="46"/>
    </row>
    <row r="391" spans="1:16" s="66" customFormat="1" ht="15" x14ac:dyDescent="0.25">
      <c r="A391" s="1"/>
      <c r="B391" s="14">
        <v>127</v>
      </c>
      <c r="C391" s="26" t="s">
        <v>511</v>
      </c>
      <c r="D391" s="15" t="s">
        <v>21</v>
      </c>
      <c r="E391" s="15" t="s">
        <v>288</v>
      </c>
      <c r="F391" s="26">
        <v>36</v>
      </c>
      <c r="G391" s="22">
        <v>2290</v>
      </c>
      <c r="H391" s="26">
        <v>5</v>
      </c>
      <c r="I391" s="15" t="s">
        <v>29</v>
      </c>
      <c r="J391" s="15">
        <v>2</v>
      </c>
      <c r="K391" s="26" t="s">
        <v>512</v>
      </c>
      <c r="L391" s="29">
        <v>436.41</v>
      </c>
      <c r="M391" s="29">
        <f t="shared" si="14"/>
        <v>54987.66</v>
      </c>
      <c r="N391" s="29"/>
      <c r="O391" s="48" t="s">
        <v>20</v>
      </c>
      <c r="P391" s="46"/>
    </row>
    <row r="392" spans="1:16" s="66" customFormat="1" ht="15" x14ac:dyDescent="0.25">
      <c r="A392" s="1"/>
      <c r="B392" s="14">
        <v>128</v>
      </c>
      <c r="C392" s="26" t="s">
        <v>511</v>
      </c>
      <c r="D392" s="15" t="s">
        <v>21</v>
      </c>
      <c r="E392" s="15" t="s">
        <v>288</v>
      </c>
      <c r="F392" s="26">
        <v>36</v>
      </c>
      <c r="G392" s="22">
        <v>2290</v>
      </c>
      <c r="H392" s="26">
        <v>6</v>
      </c>
      <c r="I392" s="15" t="s">
        <v>29</v>
      </c>
      <c r="J392" s="15">
        <v>2</v>
      </c>
      <c r="K392" s="26" t="s">
        <v>512</v>
      </c>
      <c r="L392" s="29">
        <v>436.41</v>
      </c>
      <c r="M392" s="29">
        <f t="shared" si="14"/>
        <v>54987.66</v>
      </c>
      <c r="N392" s="29"/>
      <c r="O392" s="48" t="s">
        <v>20</v>
      </c>
      <c r="P392" s="46"/>
    </row>
    <row r="393" spans="1:16" s="66" customFormat="1" ht="15" x14ac:dyDescent="0.25">
      <c r="A393" s="1"/>
      <c r="B393" s="14">
        <v>129</v>
      </c>
      <c r="C393" s="26" t="s">
        <v>511</v>
      </c>
      <c r="D393" s="15" t="s">
        <v>21</v>
      </c>
      <c r="E393" s="15" t="s">
        <v>467</v>
      </c>
      <c r="F393" s="26">
        <v>36</v>
      </c>
      <c r="G393" s="22">
        <v>2290</v>
      </c>
      <c r="H393" s="26">
        <v>7</v>
      </c>
      <c r="I393" s="15" t="s">
        <v>29</v>
      </c>
      <c r="J393" s="15">
        <v>2</v>
      </c>
      <c r="K393" s="26" t="s">
        <v>512</v>
      </c>
      <c r="L393" s="29">
        <v>436.41</v>
      </c>
      <c r="M393" s="29">
        <f t="shared" si="14"/>
        <v>54987.66</v>
      </c>
      <c r="N393" s="29"/>
      <c r="O393" s="48" t="s">
        <v>20</v>
      </c>
      <c r="P393" s="46"/>
    </row>
    <row r="394" spans="1:16" s="66" customFormat="1" ht="15" x14ac:dyDescent="0.25">
      <c r="A394" s="1"/>
      <c r="B394" s="14">
        <v>130</v>
      </c>
      <c r="C394" s="26" t="s">
        <v>511</v>
      </c>
      <c r="D394" s="15" t="s">
        <v>21</v>
      </c>
      <c r="E394" s="15" t="s">
        <v>467</v>
      </c>
      <c r="F394" s="26">
        <v>36</v>
      </c>
      <c r="G394" s="22">
        <v>2290</v>
      </c>
      <c r="H394" s="26">
        <v>8</v>
      </c>
      <c r="I394" s="15" t="s">
        <v>29</v>
      </c>
      <c r="J394" s="15">
        <v>2</v>
      </c>
      <c r="K394" s="26" t="s">
        <v>512</v>
      </c>
      <c r="L394" s="29">
        <v>436.41</v>
      </c>
      <c r="M394" s="29">
        <f t="shared" si="14"/>
        <v>54987.66</v>
      </c>
      <c r="N394" s="29"/>
      <c r="O394" s="48" t="s">
        <v>20</v>
      </c>
      <c r="P394" s="46"/>
    </row>
    <row r="395" spans="1:16" s="66" customFormat="1" ht="15" x14ac:dyDescent="0.25">
      <c r="A395" s="1"/>
      <c r="B395" s="14">
        <v>131</v>
      </c>
      <c r="C395" s="26" t="s">
        <v>511</v>
      </c>
      <c r="D395" s="15" t="s">
        <v>21</v>
      </c>
      <c r="E395" s="15" t="s">
        <v>344</v>
      </c>
      <c r="F395" s="26">
        <v>36</v>
      </c>
      <c r="G395" s="22">
        <v>2290</v>
      </c>
      <c r="H395" s="26">
        <v>9</v>
      </c>
      <c r="I395" s="15" t="s">
        <v>29</v>
      </c>
      <c r="J395" s="15">
        <v>2</v>
      </c>
      <c r="K395" s="26" t="s">
        <v>512</v>
      </c>
      <c r="L395" s="29">
        <v>436.41</v>
      </c>
      <c r="M395" s="29">
        <f t="shared" si="14"/>
        <v>54987.66</v>
      </c>
      <c r="N395" s="29"/>
      <c r="O395" s="48" t="s">
        <v>20</v>
      </c>
      <c r="P395" s="46"/>
    </row>
    <row r="396" spans="1:16" s="66" customFormat="1" ht="15" x14ac:dyDescent="0.25">
      <c r="A396" s="1"/>
      <c r="B396" s="14">
        <v>132</v>
      </c>
      <c r="C396" s="26" t="s">
        <v>511</v>
      </c>
      <c r="D396" s="15" t="s">
        <v>21</v>
      </c>
      <c r="E396" s="15" t="s">
        <v>344</v>
      </c>
      <c r="F396" s="26">
        <v>36</v>
      </c>
      <c r="G396" s="22">
        <v>2290</v>
      </c>
      <c r="H396" s="26">
        <v>10</v>
      </c>
      <c r="I396" s="15" t="s">
        <v>29</v>
      </c>
      <c r="J396" s="15">
        <v>2</v>
      </c>
      <c r="K396" s="26" t="s">
        <v>512</v>
      </c>
      <c r="L396" s="29">
        <v>436.41</v>
      </c>
      <c r="M396" s="29">
        <f t="shared" si="14"/>
        <v>54987.66</v>
      </c>
      <c r="N396" s="29"/>
      <c r="O396" s="48" t="s">
        <v>20</v>
      </c>
      <c r="P396" s="46"/>
    </row>
    <row r="397" spans="1:16" s="66" customFormat="1" ht="15" x14ac:dyDescent="0.25">
      <c r="A397" s="1"/>
      <c r="B397" s="14">
        <v>133</v>
      </c>
      <c r="C397" s="26" t="s">
        <v>513</v>
      </c>
      <c r="D397" s="15" t="s">
        <v>21</v>
      </c>
      <c r="E397" s="15" t="s">
        <v>288</v>
      </c>
      <c r="F397" s="26">
        <v>36</v>
      </c>
      <c r="G397" s="22">
        <v>2621</v>
      </c>
      <c r="H397" s="26">
        <v>1</v>
      </c>
      <c r="I397" s="26" t="s">
        <v>73</v>
      </c>
      <c r="J397" s="26"/>
      <c r="K397" s="26"/>
      <c r="L397" s="28"/>
      <c r="M397" s="29">
        <f t="shared" si="14"/>
        <v>0</v>
      </c>
      <c r="N397" s="28"/>
      <c r="O397" s="48" t="s">
        <v>20</v>
      </c>
      <c r="P397" s="46"/>
    </row>
    <row r="398" spans="1:16" s="66" customFormat="1" ht="15" x14ac:dyDescent="0.25">
      <c r="A398" s="1"/>
      <c r="B398" s="14">
        <v>134</v>
      </c>
      <c r="C398" s="15" t="s">
        <v>514</v>
      </c>
      <c r="D398" s="15" t="s">
        <v>21</v>
      </c>
      <c r="E398" s="15" t="s">
        <v>288</v>
      </c>
      <c r="F398" s="15">
        <v>41</v>
      </c>
      <c r="G398" s="21">
        <v>2995</v>
      </c>
      <c r="H398" s="15">
        <v>1</v>
      </c>
      <c r="I398" s="15" t="s">
        <v>121</v>
      </c>
      <c r="J398" s="15" t="s">
        <v>30</v>
      </c>
      <c r="K398" s="26" t="s">
        <v>55</v>
      </c>
      <c r="L398" s="29">
        <v>336.99</v>
      </c>
      <c r="M398" s="29">
        <f t="shared" si="14"/>
        <v>42460.74</v>
      </c>
      <c r="N398" s="29"/>
      <c r="O398" s="48" t="s">
        <v>20</v>
      </c>
      <c r="P398" s="46"/>
    </row>
    <row r="399" spans="1:16" s="66" customFormat="1" ht="15" x14ac:dyDescent="0.25">
      <c r="A399" s="1"/>
      <c r="B399" s="14">
        <v>135</v>
      </c>
      <c r="C399" s="15" t="s">
        <v>514</v>
      </c>
      <c r="D399" s="15" t="s">
        <v>21</v>
      </c>
      <c r="E399" s="15" t="s">
        <v>288</v>
      </c>
      <c r="F399" s="15">
        <v>41</v>
      </c>
      <c r="G399" s="21">
        <v>3014</v>
      </c>
      <c r="H399" s="15">
        <v>1</v>
      </c>
      <c r="I399" s="15" t="s">
        <v>49</v>
      </c>
      <c r="J399" s="15">
        <v>2</v>
      </c>
      <c r="K399" s="15" t="s">
        <v>515</v>
      </c>
      <c r="L399" s="29">
        <v>77.47</v>
      </c>
      <c r="M399" s="29">
        <f t="shared" si="14"/>
        <v>9761.2199999999993</v>
      </c>
      <c r="N399" s="29"/>
      <c r="O399" s="48" t="s">
        <v>20</v>
      </c>
      <c r="P399" s="46"/>
    </row>
    <row r="400" spans="1:16" s="66" customFormat="1" ht="15" x14ac:dyDescent="0.25">
      <c r="A400" s="1"/>
      <c r="B400" s="14">
        <v>136</v>
      </c>
      <c r="C400" s="15" t="s">
        <v>514</v>
      </c>
      <c r="D400" s="15" t="s">
        <v>21</v>
      </c>
      <c r="E400" s="15" t="s">
        <v>288</v>
      </c>
      <c r="F400" s="15">
        <v>41</v>
      </c>
      <c r="G400" s="21">
        <v>3014</v>
      </c>
      <c r="H400" s="15">
        <v>2</v>
      </c>
      <c r="I400" s="26" t="s">
        <v>24</v>
      </c>
      <c r="J400" s="15">
        <v>2</v>
      </c>
      <c r="K400" s="26" t="s">
        <v>188</v>
      </c>
      <c r="L400" s="29">
        <v>227.24</v>
      </c>
      <c r="M400" s="29">
        <f t="shared" si="14"/>
        <v>28632.240000000002</v>
      </c>
      <c r="N400" s="29"/>
      <c r="O400" s="48" t="s">
        <v>20</v>
      </c>
      <c r="P400" s="46"/>
    </row>
    <row r="401" spans="1:16" s="66" customFormat="1" ht="15" x14ac:dyDescent="0.25">
      <c r="A401" s="1"/>
      <c r="B401" s="14">
        <v>137</v>
      </c>
      <c r="C401" s="15" t="s">
        <v>514</v>
      </c>
      <c r="D401" s="15" t="s">
        <v>21</v>
      </c>
      <c r="E401" s="15" t="s">
        <v>288</v>
      </c>
      <c r="F401" s="15">
        <v>41</v>
      </c>
      <c r="G401" s="21">
        <v>3024</v>
      </c>
      <c r="H401" s="15">
        <v>1</v>
      </c>
      <c r="I401" s="15" t="s">
        <v>24</v>
      </c>
      <c r="J401" s="15">
        <v>2</v>
      </c>
      <c r="K401" s="26" t="s">
        <v>31</v>
      </c>
      <c r="L401" s="29">
        <v>397.67</v>
      </c>
      <c r="M401" s="29">
        <f t="shared" si="14"/>
        <v>50106.420000000006</v>
      </c>
      <c r="N401" s="29"/>
      <c r="O401" s="48" t="s">
        <v>20</v>
      </c>
      <c r="P401" s="46"/>
    </row>
    <row r="402" spans="1:16" s="66" customFormat="1" ht="30" x14ac:dyDescent="0.25">
      <c r="A402" s="1"/>
      <c r="B402" s="14">
        <v>138</v>
      </c>
      <c r="C402" s="15" t="s">
        <v>516</v>
      </c>
      <c r="D402" s="15" t="s">
        <v>21</v>
      </c>
      <c r="E402" s="27" t="s">
        <v>517</v>
      </c>
      <c r="F402" s="15">
        <v>41</v>
      </c>
      <c r="G402" s="21">
        <v>3039</v>
      </c>
      <c r="H402" s="15">
        <v>1</v>
      </c>
      <c r="I402" s="15" t="s">
        <v>518</v>
      </c>
      <c r="J402" s="15"/>
      <c r="K402" s="26"/>
      <c r="L402" s="29">
        <v>4006.8</v>
      </c>
      <c r="M402" s="28">
        <f>L402*42.84</f>
        <v>171651.31200000003</v>
      </c>
      <c r="N402" s="28"/>
      <c r="O402" s="48" t="s">
        <v>20</v>
      </c>
      <c r="P402" s="46"/>
    </row>
    <row r="403" spans="1:16" s="66" customFormat="1" ht="15" x14ac:dyDescent="0.25">
      <c r="A403" s="1"/>
      <c r="B403" s="14">
        <v>139</v>
      </c>
      <c r="C403" s="15" t="s">
        <v>514</v>
      </c>
      <c r="D403" s="15" t="s">
        <v>21</v>
      </c>
      <c r="E403" s="15" t="s">
        <v>288</v>
      </c>
      <c r="F403" s="15">
        <v>41</v>
      </c>
      <c r="G403" s="21">
        <v>3056</v>
      </c>
      <c r="H403" s="15">
        <v>1</v>
      </c>
      <c r="I403" s="15" t="s">
        <v>121</v>
      </c>
      <c r="J403" s="15" t="s">
        <v>30</v>
      </c>
      <c r="K403" s="26" t="s">
        <v>271</v>
      </c>
      <c r="L403" s="29">
        <v>599.04</v>
      </c>
      <c r="M403" s="29">
        <f t="shared" ref="M403:M421" si="15">L403*126</f>
        <v>75479.039999999994</v>
      </c>
      <c r="N403" s="29"/>
      <c r="O403" s="48" t="s">
        <v>20</v>
      </c>
      <c r="P403" s="46"/>
    </row>
    <row r="404" spans="1:16" s="66" customFormat="1" ht="15" x14ac:dyDescent="0.25">
      <c r="A404" s="1"/>
      <c r="B404" s="14">
        <v>140</v>
      </c>
      <c r="C404" s="15" t="s">
        <v>514</v>
      </c>
      <c r="D404" s="15" t="s">
        <v>21</v>
      </c>
      <c r="E404" s="15" t="s">
        <v>288</v>
      </c>
      <c r="F404" s="15">
        <v>41</v>
      </c>
      <c r="G404" s="21">
        <v>3083</v>
      </c>
      <c r="H404" s="15">
        <v>1</v>
      </c>
      <c r="I404" s="26" t="s">
        <v>24</v>
      </c>
      <c r="J404" s="15">
        <v>2</v>
      </c>
      <c r="K404" s="26" t="s">
        <v>194</v>
      </c>
      <c r="L404" s="29">
        <v>170.43</v>
      </c>
      <c r="M404" s="29">
        <f t="shared" si="15"/>
        <v>21474.18</v>
      </c>
      <c r="N404" s="29"/>
      <c r="O404" s="48" t="s">
        <v>20</v>
      </c>
      <c r="P404" s="46"/>
    </row>
    <row r="405" spans="1:16" s="66" customFormat="1" ht="15" x14ac:dyDescent="0.25">
      <c r="A405" s="1"/>
      <c r="B405" s="14">
        <v>141</v>
      </c>
      <c r="C405" s="15" t="s">
        <v>514</v>
      </c>
      <c r="D405" s="15" t="s">
        <v>21</v>
      </c>
      <c r="E405" s="15" t="s">
        <v>288</v>
      </c>
      <c r="F405" s="15">
        <v>41</v>
      </c>
      <c r="G405" s="21">
        <v>3083</v>
      </c>
      <c r="H405" s="15">
        <v>2</v>
      </c>
      <c r="I405" s="15" t="s">
        <v>87</v>
      </c>
      <c r="J405" s="15" t="s">
        <v>30</v>
      </c>
      <c r="K405" s="15" t="s">
        <v>519</v>
      </c>
      <c r="L405" s="29">
        <v>4.96</v>
      </c>
      <c r="M405" s="29">
        <f t="shared" si="15"/>
        <v>624.96</v>
      </c>
      <c r="N405" s="29"/>
      <c r="O405" s="48" t="s">
        <v>20</v>
      </c>
      <c r="P405" s="46"/>
    </row>
    <row r="406" spans="1:16" s="66" customFormat="1" ht="15" x14ac:dyDescent="0.25">
      <c r="A406" s="1"/>
      <c r="B406" s="14">
        <v>142</v>
      </c>
      <c r="C406" s="15" t="s">
        <v>514</v>
      </c>
      <c r="D406" s="15" t="s">
        <v>21</v>
      </c>
      <c r="E406" s="15" t="s">
        <v>288</v>
      </c>
      <c r="F406" s="15">
        <v>41</v>
      </c>
      <c r="G406" s="21">
        <v>3084</v>
      </c>
      <c r="H406" s="15">
        <v>1</v>
      </c>
      <c r="I406" s="26" t="s">
        <v>24</v>
      </c>
      <c r="J406" s="15">
        <v>2</v>
      </c>
      <c r="K406" s="26" t="s">
        <v>102</v>
      </c>
      <c r="L406" s="29">
        <v>284.05</v>
      </c>
      <c r="M406" s="29">
        <f t="shared" si="15"/>
        <v>35790.300000000003</v>
      </c>
      <c r="N406" s="29"/>
      <c r="O406" s="48" t="s">
        <v>20</v>
      </c>
      <c r="P406" s="46"/>
    </row>
    <row r="407" spans="1:16" s="66" customFormat="1" ht="15" x14ac:dyDescent="0.25">
      <c r="A407" s="1"/>
      <c r="B407" s="14">
        <v>143</v>
      </c>
      <c r="C407" s="15" t="s">
        <v>514</v>
      </c>
      <c r="D407" s="15" t="s">
        <v>21</v>
      </c>
      <c r="E407" s="15" t="s">
        <v>288</v>
      </c>
      <c r="F407" s="15">
        <v>41</v>
      </c>
      <c r="G407" s="21">
        <v>3085</v>
      </c>
      <c r="H407" s="15">
        <v>1</v>
      </c>
      <c r="I407" s="26" t="s">
        <v>24</v>
      </c>
      <c r="J407" s="15">
        <v>2</v>
      </c>
      <c r="K407" s="26" t="s">
        <v>102</v>
      </c>
      <c r="L407" s="29">
        <v>284.05</v>
      </c>
      <c r="M407" s="29">
        <f t="shared" si="15"/>
        <v>35790.300000000003</v>
      </c>
      <c r="N407" s="29"/>
      <c r="O407" s="48" t="s">
        <v>20</v>
      </c>
      <c r="P407" s="46"/>
    </row>
    <row r="408" spans="1:16" s="66" customFormat="1" ht="15" x14ac:dyDescent="0.25">
      <c r="A408" s="1"/>
      <c r="B408" s="14">
        <v>144</v>
      </c>
      <c r="C408" s="15" t="s">
        <v>514</v>
      </c>
      <c r="D408" s="15" t="s">
        <v>21</v>
      </c>
      <c r="E408" s="15" t="s">
        <v>288</v>
      </c>
      <c r="F408" s="15">
        <v>41</v>
      </c>
      <c r="G408" s="21">
        <v>3085</v>
      </c>
      <c r="H408" s="15">
        <v>2</v>
      </c>
      <c r="I408" s="26" t="s">
        <v>24</v>
      </c>
      <c r="J408" s="15">
        <v>2</v>
      </c>
      <c r="K408" s="26" t="s">
        <v>102</v>
      </c>
      <c r="L408" s="29">
        <v>284.05</v>
      </c>
      <c r="M408" s="29">
        <f t="shared" si="15"/>
        <v>35790.300000000003</v>
      </c>
      <c r="N408" s="29"/>
      <c r="O408" s="48" t="s">
        <v>20</v>
      </c>
      <c r="P408" s="46"/>
    </row>
    <row r="409" spans="1:16" s="66" customFormat="1" ht="15" x14ac:dyDescent="0.25">
      <c r="A409" s="1"/>
      <c r="B409" s="14">
        <v>145</v>
      </c>
      <c r="C409" s="15" t="s">
        <v>514</v>
      </c>
      <c r="D409" s="15" t="s">
        <v>21</v>
      </c>
      <c r="E409" s="15" t="s">
        <v>288</v>
      </c>
      <c r="F409" s="15">
        <v>41</v>
      </c>
      <c r="G409" s="21">
        <v>3086</v>
      </c>
      <c r="H409" s="15">
        <v>1</v>
      </c>
      <c r="I409" s="26" t="s">
        <v>29</v>
      </c>
      <c r="J409" s="15">
        <v>2</v>
      </c>
      <c r="K409" s="26" t="s">
        <v>128</v>
      </c>
      <c r="L409" s="29">
        <v>234.99</v>
      </c>
      <c r="M409" s="29">
        <f t="shared" si="15"/>
        <v>29608.74</v>
      </c>
      <c r="N409" s="29"/>
      <c r="O409" s="48" t="s">
        <v>20</v>
      </c>
      <c r="P409" s="46"/>
    </row>
    <row r="410" spans="1:16" s="66" customFormat="1" ht="15" x14ac:dyDescent="0.25">
      <c r="A410" s="1"/>
      <c r="B410" s="14">
        <v>146</v>
      </c>
      <c r="C410" s="15" t="s">
        <v>514</v>
      </c>
      <c r="D410" s="15" t="s">
        <v>21</v>
      </c>
      <c r="E410" s="15" t="s">
        <v>288</v>
      </c>
      <c r="F410" s="15">
        <v>41</v>
      </c>
      <c r="G410" s="21">
        <v>3088</v>
      </c>
      <c r="H410" s="15">
        <v>1</v>
      </c>
      <c r="I410" s="26" t="s">
        <v>24</v>
      </c>
      <c r="J410" s="15">
        <v>2</v>
      </c>
      <c r="K410" s="26" t="s">
        <v>102</v>
      </c>
      <c r="L410" s="29">
        <v>284.05</v>
      </c>
      <c r="M410" s="29">
        <f t="shared" si="15"/>
        <v>35790.300000000003</v>
      </c>
      <c r="N410" s="29"/>
      <c r="O410" s="48" t="s">
        <v>20</v>
      </c>
      <c r="P410" s="46"/>
    </row>
    <row r="411" spans="1:16" s="66" customFormat="1" ht="15" x14ac:dyDescent="0.25">
      <c r="A411" s="1"/>
      <c r="B411" s="14">
        <v>147</v>
      </c>
      <c r="C411" s="15" t="s">
        <v>514</v>
      </c>
      <c r="D411" s="15" t="s">
        <v>21</v>
      </c>
      <c r="E411" s="15" t="s">
        <v>288</v>
      </c>
      <c r="F411" s="15">
        <v>41</v>
      </c>
      <c r="G411" s="21">
        <v>3091</v>
      </c>
      <c r="H411" s="15">
        <v>1</v>
      </c>
      <c r="I411" s="26" t="s">
        <v>24</v>
      </c>
      <c r="J411" s="15">
        <v>2</v>
      </c>
      <c r="K411" s="26" t="s">
        <v>194</v>
      </c>
      <c r="L411" s="29">
        <v>170.43</v>
      </c>
      <c r="M411" s="29">
        <f t="shared" si="15"/>
        <v>21474.18</v>
      </c>
      <c r="N411" s="29"/>
      <c r="O411" s="48" t="s">
        <v>20</v>
      </c>
      <c r="P411" s="46"/>
    </row>
    <row r="412" spans="1:16" s="66" customFormat="1" ht="15" x14ac:dyDescent="0.25">
      <c r="A412" s="1"/>
      <c r="B412" s="14">
        <v>148</v>
      </c>
      <c r="C412" s="15" t="s">
        <v>514</v>
      </c>
      <c r="D412" s="15" t="s">
        <v>21</v>
      </c>
      <c r="E412" s="15" t="s">
        <v>288</v>
      </c>
      <c r="F412" s="15">
        <v>41</v>
      </c>
      <c r="G412" s="21">
        <v>3091</v>
      </c>
      <c r="H412" s="15">
        <v>2</v>
      </c>
      <c r="I412" s="15" t="s">
        <v>87</v>
      </c>
      <c r="J412" s="15" t="s">
        <v>30</v>
      </c>
      <c r="K412" s="15" t="s">
        <v>519</v>
      </c>
      <c r="L412" s="29">
        <v>4.96</v>
      </c>
      <c r="M412" s="29">
        <f t="shared" si="15"/>
        <v>624.96</v>
      </c>
      <c r="N412" s="29"/>
      <c r="O412" s="48" t="s">
        <v>20</v>
      </c>
      <c r="P412" s="46"/>
    </row>
    <row r="413" spans="1:16" s="66" customFormat="1" ht="15" x14ac:dyDescent="0.25">
      <c r="A413" s="1"/>
      <c r="B413" s="14">
        <v>149</v>
      </c>
      <c r="C413" s="15" t="s">
        <v>514</v>
      </c>
      <c r="D413" s="15" t="s">
        <v>21</v>
      </c>
      <c r="E413" s="15" t="s">
        <v>288</v>
      </c>
      <c r="F413" s="15">
        <v>41</v>
      </c>
      <c r="G413" s="21">
        <v>3092</v>
      </c>
      <c r="H413" s="15">
        <v>1</v>
      </c>
      <c r="I413" s="15" t="s">
        <v>29</v>
      </c>
      <c r="J413" s="15">
        <v>2</v>
      </c>
      <c r="K413" s="26" t="s">
        <v>128</v>
      </c>
      <c r="L413" s="29">
        <v>234.99</v>
      </c>
      <c r="M413" s="29">
        <f t="shared" si="15"/>
        <v>29608.74</v>
      </c>
      <c r="N413" s="29"/>
      <c r="O413" s="48" t="s">
        <v>20</v>
      </c>
      <c r="P413" s="46"/>
    </row>
    <row r="414" spans="1:16" s="66" customFormat="1" ht="15" x14ac:dyDescent="0.25">
      <c r="A414" s="1"/>
      <c r="B414" s="14">
        <v>150</v>
      </c>
      <c r="C414" s="15" t="s">
        <v>520</v>
      </c>
      <c r="D414" s="15" t="s">
        <v>21</v>
      </c>
      <c r="E414" s="15" t="s">
        <v>288</v>
      </c>
      <c r="F414" s="15">
        <v>41</v>
      </c>
      <c r="G414" s="21">
        <v>3098</v>
      </c>
      <c r="H414" s="15">
        <v>1</v>
      </c>
      <c r="I414" s="26" t="s">
        <v>24</v>
      </c>
      <c r="J414" s="15">
        <v>2</v>
      </c>
      <c r="K414" s="26" t="s">
        <v>188</v>
      </c>
      <c r="L414" s="29">
        <v>227.24</v>
      </c>
      <c r="M414" s="29">
        <f t="shared" si="15"/>
        <v>28632.240000000002</v>
      </c>
      <c r="N414" s="29"/>
      <c r="O414" s="48" t="s">
        <v>20</v>
      </c>
      <c r="P414" s="46"/>
    </row>
    <row r="415" spans="1:16" s="66" customFormat="1" ht="15" x14ac:dyDescent="0.25">
      <c r="A415" s="1"/>
      <c r="B415" s="14">
        <v>151</v>
      </c>
      <c r="C415" s="15" t="s">
        <v>520</v>
      </c>
      <c r="D415" s="15" t="s">
        <v>21</v>
      </c>
      <c r="E415" s="15" t="s">
        <v>288</v>
      </c>
      <c r="F415" s="15">
        <v>41</v>
      </c>
      <c r="G415" s="21">
        <v>3098</v>
      </c>
      <c r="H415" s="15">
        <v>2</v>
      </c>
      <c r="I415" s="26" t="s">
        <v>24</v>
      </c>
      <c r="J415" s="15">
        <v>2</v>
      </c>
      <c r="K415" s="26" t="s">
        <v>102</v>
      </c>
      <c r="L415" s="29">
        <v>284.05</v>
      </c>
      <c r="M415" s="29">
        <f t="shared" si="15"/>
        <v>35790.300000000003</v>
      </c>
      <c r="N415" s="29"/>
      <c r="O415" s="48" t="s">
        <v>20</v>
      </c>
      <c r="P415" s="46"/>
    </row>
    <row r="416" spans="1:16" s="66" customFormat="1" ht="15" x14ac:dyDescent="0.25">
      <c r="A416" s="1"/>
      <c r="B416" s="14">
        <v>152</v>
      </c>
      <c r="C416" s="15" t="s">
        <v>520</v>
      </c>
      <c r="D416" s="15" t="s">
        <v>21</v>
      </c>
      <c r="E416" s="15" t="s">
        <v>467</v>
      </c>
      <c r="F416" s="15">
        <v>41</v>
      </c>
      <c r="G416" s="21">
        <v>3098</v>
      </c>
      <c r="H416" s="15">
        <v>3</v>
      </c>
      <c r="I416" s="26" t="s">
        <v>24</v>
      </c>
      <c r="J416" s="15">
        <v>2</v>
      </c>
      <c r="K416" s="26" t="s">
        <v>102</v>
      </c>
      <c r="L416" s="29">
        <v>284.05</v>
      </c>
      <c r="M416" s="29">
        <f t="shared" si="15"/>
        <v>35790.300000000003</v>
      </c>
      <c r="N416" s="29"/>
      <c r="O416" s="48" t="s">
        <v>20</v>
      </c>
      <c r="P416" s="46"/>
    </row>
    <row r="417" spans="1:16" s="66" customFormat="1" ht="15" x14ac:dyDescent="0.25">
      <c r="A417" s="1"/>
      <c r="B417" s="14">
        <v>153</v>
      </c>
      <c r="C417" s="15" t="s">
        <v>514</v>
      </c>
      <c r="D417" s="15" t="s">
        <v>21</v>
      </c>
      <c r="E417" s="15" t="s">
        <v>521</v>
      </c>
      <c r="F417" s="21">
        <v>41</v>
      </c>
      <c r="G417" s="21">
        <v>3364</v>
      </c>
      <c r="H417" s="15">
        <v>1</v>
      </c>
      <c r="I417" s="15" t="s">
        <v>104</v>
      </c>
      <c r="J417" s="15"/>
      <c r="K417" s="15"/>
      <c r="L417" s="29"/>
      <c r="M417" s="29">
        <f t="shared" si="15"/>
        <v>0</v>
      </c>
      <c r="N417" s="29"/>
      <c r="O417" s="48" t="s">
        <v>20</v>
      </c>
      <c r="P417" s="46"/>
    </row>
    <row r="418" spans="1:16" s="66" customFormat="1" ht="15" x14ac:dyDescent="0.25">
      <c r="A418" s="1"/>
      <c r="B418" s="14">
        <v>154</v>
      </c>
      <c r="C418" s="15" t="s">
        <v>514</v>
      </c>
      <c r="D418" s="15" t="s">
        <v>21</v>
      </c>
      <c r="E418" s="15" t="s">
        <v>288</v>
      </c>
      <c r="F418" s="15">
        <v>41</v>
      </c>
      <c r="G418" s="21">
        <v>3452</v>
      </c>
      <c r="H418" s="15">
        <v>1</v>
      </c>
      <c r="I418" s="15" t="s">
        <v>104</v>
      </c>
      <c r="J418" s="15"/>
      <c r="K418" s="15"/>
      <c r="L418" s="29"/>
      <c r="M418" s="29">
        <f t="shared" si="15"/>
        <v>0</v>
      </c>
      <c r="N418" s="29"/>
      <c r="O418" s="48" t="s">
        <v>20</v>
      </c>
      <c r="P418" s="46"/>
    </row>
    <row r="419" spans="1:16" s="66" customFormat="1" ht="15" x14ac:dyDescent="0.25">
      <c r="A419" s="1"/>
      <c r="B419" s="14">
        <v>155</v>
      </c>
      <c r="C419" s="15" t="s">
        <v>514</v>
      </c>
      <c r="D419" s="15" t="s">
        <v>21</v>
      </c>
      <c r="E419" s="15" t="s">
        <v>288</v>
      </c>
      <c r="F419" s="15">
        <v>41</v>
      </c>
      <c r="G419" s="21">
        <v>3465</v>
      </c>
      <c r="H419" s="15"/>
      <c r="I419" s="15" t="s">
        <v>75</v>
      </c>
      <c r="J419" s="15"/>
      <c r="K419" s="15"/>
      <c r="L419" s="29"/>
      <c r="M419" s="29">
        <f t="shared" si="15"/>
        <v>0</v>
      </c>
      <c r="N419" s="29"/>
      <c r="O419" s="48" t="s">
        <v>20</v>
      </c>
      <c r="P419" s="46"/>
    </row>
    <row r="420" spans="1:16" s="66" customFormat="1" ht="15" x14ac:dyDescent="0.25">
      <c r="A420" s="1"/>
      <c r="B420" s="14">
        <v>156</v>
      </c>
      <c r="C420" s="15" t="s">
        <v>514</v>
      </c>
      <c r="D420" s="15" t="s">
        <v>21</v>
      </c>
      <c r="E420" s="15" t="s">
        <v>288</v>
      </c>
      <c r="F420" s="15">
        <v>41</v>
      </c>
      <c r="G420" s="21">
        <v>3467</v>
      </c>
      <c r="H420" s="15"/>
      <c r="I420" s="15" t="s">
        <v>75</v>
      </c>
      <c r="J420" s="15"/>
      <c r="K420" s="15"/>
      <c r="L420" s="29"/>
      <c r="M420" s="29">
        <f t="shared" si="15"/>
        <v>0</v>
      </c>
      <c r="N420" s="29"/>
      <c r="O420" s="48" t="s">
        <v>20</v>
      </c>
      <c r="P420" s="46"/>
    </row>
    <row r="421" spans="1:16" s="66" customFormat="1" ht="15" x14ac:dyDescent="0.25">
      <c r="A421" s="1"/>
      <c r="B421" s="14">
        <v>157</v>
      </c>
      <c r="C421" s="15" t="s">
        <v>514</v>
      </c>
      <c r="D421" s="15" t="s">
        <v>21</v>
      </c>
      <c r="E421" s="15" t="s">
        <v>288</v>
      </c>
      <c r="F421" s="15">
        <v>41</v>
      </c>
      <c r="G421" s="21">
        <v>3468</v>
      </c>
      <c r="H421" s="15"/>
      <c r="I421" s="15" t="s">
        <v>75</v>
      </c>
      <c r="J421" s="15"/>
      <c r="K421" s="15"/>
      <c r="L421" s="29"/>
      <c r="M421" s="29">
        <f t="shared" si="15"/>
        <v>0</v>
      </c>
      <c r="N421" s="29"/>
      <c r="O421" s="48" t="s">
        <v>20</v>
      </c>
      <c r="P421" s="46"/>
    </row>
    <row r="422" spans="1:16" s="66" customFormat="1" ht="15" x14ac:dyDescent="0.25">
      <c r="A422" s="1"/>
      <c r="B422" s="249"/>
      <c r="C422" s="250"/>
      <c r="D422" s="250"/>
      <c r="E422" s="250"/>
      <c r="F422" s="250"/>
      <c r="G422" s="249"/>
      <c r="H422" s="249"/>
      <c r="I422" s="249"/>
      <c r="J422" s="249"/>
      <c r="K422" s="249"/>
      <c r="L422" s="418"/>
      <c r="M422" s="418"/>
      <c r="N422" s="418"/>
      <c r="O422" s="249"/>
      <c r="P422" s="46"/>
    </row>
    <row r="423" spans="1:16" s="66" customFormat="1" ht="15" x14ac:dyDescent="0.25">
      <c r="A423" s="1"/>
      <c r="B423" s="471" t="s">
        <v>42</v>
      </c>
      <c r="C423" s="472"/>
      <c r="D423" s="472"/>
      <c r="E423" s="472"/>
      <c r="F423" s="472"/>
      <c r="G423" s="472"/>
      <c r="H423" s="472"/>
      <c r="I423" s="472"/>
      <c r="J423" s="473"/>
      <c r="K423" s="3" t="s">
        <v>43</v>
      </c>
      <c r="L423" s="5">
        <f>SUM(L265:L422)</f>
        <v>45297.225000000035</v>
      </c>
      <c r="M423" s="5">
        <f>SUM(M265:M422)</f>
        <v>5208722.1144000003</v>
      </c>
      <c r="N423" s="5">
        <f>SUM(N265:N421)</f>
        <v>0</v>
      </c>
      <c r="O423" s="413">
        <f>M423+N423</f>
        <v>5208722.1144000003</v>
      </c>
      <c r="P423" s="46"/>
    </row>
    <row r="424" spans="1:16" s="74" customFormat="1" ht="15" x14ac:dyDescent="0.25">
      <c r="A424" s="77"/>
      <c r="B424" s="284"/>
      <c r="C424" s="285"/>
      <c r="D424" s="285"/>
      <c r="E424" s="285"/>
      <c r="F424" s="285"/>
      <c r="G424" s="284"/>
      <c r="H424" s="284"/>
      <c r="I424" s="284"/>
      <c r="J424" s="284"/>
      <c r="K424" s="284"/>
      <c r="L424" s="249"/>
      <c r="M424" s="284"/>
      <c r="N424" s="284"/>
      <c r="O424" s="284"/>
      <c r="P424" s="75"/>
    </row>
    <row r="425" spans="1:16" s="161" customFormat="1" ht="35.25" customHeight="1" x14ac:dyDescent="0.25">
      <c r="A425" s="139"/>
      <c r="B425" s="11">
        <v>10</v>
      </c>
      <c r="C425" s="12" t="s">
        <v>522</v>
      </c>
      <c r="D425" s="287"/>
      <c r="E425" s="484" t="s">
        <v>191</v>
      </c>
      <c r="F425" s="484"/>
      <c r="G425" s="484"/>
      <c r="H425" s="484"/>
      <c r="I425" s="484"/>
      <c r="J425" s="484"/>
      <c r="K425" s="484"/>
      <c r="L425" s="484"/>
      <c r="M425" s="484"/>
      <c r="N425" s="484"/>
      <c r="O425" s="484"/>
      <c r="P425" s="147"/>
    </row>
    <row r="426" spans="1:16" s="74" customFormat="1" x14ac:dyDescent="0.25">
      <c r="A426" s="77"/>
      <c r="B426" s="284"/>
      <c r="C426" s="285"/>
      <c r="D426" s="285"/>
      <c r="E426" s="285"/>
      <c r="F426" s="285"/>
      <c r="G426" s="284"/>
      <c r="H426" s="284"/>
      <c r="I426" s="284"/>
      <c r="J426" s="284"/>
      <c r="K426" s="284"/>
      <c r="L426" s="284"/>
      <c r="M426" s="284"/>
      <c r="N426" s="284"/>
      <c r="O426" s="284"/>
      <c r="P426" s="75"/>
    </row>
    <row r="427" spans="1:16" s="66" customFormat="1" ht="15" x14ac:dyDescent="0.25">
      <c r="A427" s="1"/>
      <c r="B427" s="14">
        <v>1</v>
      </c>
      <c r="C427" s="26" t="s">
        <v>523</v>
      </c>
      <c r="D427" s="15" t="s">
        <v>21</v>
      </c>
      <c r="E427" s="15" t="s">
        <v>288</v>
      </c>
      <c r="F427" s="27">
        <v>17</v>
      </c>
      <c r="G427" s="23">
        <v>193</v>
      </c>
      <c r="H427" s="27">
        <v>3</v>
      </c>
      <c r="I427" s="15" t="s">
        <v>26</v>
      </c>
      <c r="J427" s="27">
        <v>2</v>
      </c>
      <c r="K427" s="15" t="s">
        <v>122</v>
      </c>
      <c r="L427" s="422">
        <v>37.19</v>
      </c>
      <c r="M427" s="29">
        <f t="shared" ref="M427:M440" si="16">L427*126</f>
        <v>4685.9399999999996</v>
      </c>
      <c r="N427" s="422"/>
      <c r="O427" s="3" t="s">
        <v>20</v>
      </c>
      <c r="P427" s="46"/>
    </row>
    <row r="428" spans="1:16" s="66" customFormat="1" ht="15" x14ac:dyDescent="0.25">
      <c r="A428" s="1"/>
      <c r="B428" s="14">
        <v>2</v>
      </c>
      <c r="C428" s="26" t="s">
        <v>523</v>
      </c>
      <c r="D428" s="15" t="s">
        <v>21</v>
      </c>
      <c r="E428" s="15" t="s">
        <v>288</v>
      </c>
      <c r="F428" s="27">
        <v>17</v>
      </c>
      <c r="G428" s="23">
        <v>193</v>
      </c>
      <c r="H428" s="27">
        <v>4</v>
      </c>
      <c r="I428" s="15" t="s">
        <v>26</v>
      </c>
      <c r="J428" s="27">
        <v>2</v>
      </c>
      <c r="K428" s="15" t="s">
        <v>122</v>
      </c>
      <c r="L428" s="422">
        <v>37.19</v>
      </c>
      <c r="M428" s="29">
        <f t="shared" si="16"/>
        <v>4685.9399999999996</v>
      </c>
      <c r="N428" s="422"/>
      <c r="O428" s="3" t="s">
        <v>20</v>
      </c>
      <c r="P428" s="46"/>
    </row>
    <row r="429" spans="1:16" s="66" customFormat="1" ht="15" x14ac:dyDescent="0.25">
      <c r="A429" s="1"/>
      <c r="B429" s="14">
        <v>3</v>
      </c>
      <c r="C429" s="26" t="s">
        <v>523</v>
      </c>
      <c r="D429" s="15" t="s">
        <v>21</v>
      </c>
      <c r="E429" s="15" t="s">
        <v>288</v>
      </c>
      <c r="F429" s="27">
        <v>17</v>
      </c>
      <c r="G429" s="23">
        <v>193</v>
      </c>
      <c r="H429" s="27">
        <v>5</v>
      </c>
      <c r="I429" s="15" t="s">
        <v>24</v>
      </c>
      <c r="J429" s="27">
        <v>2</v>
      </c>
      <c r="K429" s="15" t="s">
        <v>128</v>
      </c>
      <c r="L429" s="422">
        <v>180.76</v>
      </c>
      <c r="M429" s="29">
        <f t="shared" si="16"/>
        <v>22775.759999999998</v>
      </c>
      <c r="N429" s="422"/>
      <c r="O429" s="3" t="s">
        <v>20</v>
      </c>
      <c r="P429" s="46"/>
    </row>
    <row r="430" spans="1:16" s="66" customFormat="1" ht="15" x14ac:dyDescent="0.25">
      <c r="A430" s="1"/>
      <c r="B430" s="14">
        <v>4</v>
      </c>
      <c r="C430" s="26" t="s">
        <v>523</v>
      </c>
      <c r="D430" s="15" t="s">
        <v>21</v>
      </c>
      <c r="E430" s="15" t="s">
        <v>288</v>
      </c>
      <c r="F430" s="27">
        <v>17</v>
      </c>
      <c r="G430" s="23">
        <v>193</v>
      </c>
      <c r="H430" s="27">
        <v>6</v>
      </c>
      <c r="I430" s="15" t="s">
        <v>24</v>
      </c>
      <c r="J430" s="27">
        <v>2</v>
      </c>
      <c r="K430" s="15" t="s">
        <v>55</v>
      </c>
      <c r="L430" s="422">
        <v>232.41</v>
      </c>
      <c r="M430" s="29">
        <f t="shared" si="16"/>
        <v>29283.66</v>
      </c>
      <c r="N430" s="422"/>
      <c r="O430" s="3" t="s">
        <v>20</v>
      </c>
      <c r="P430" s="46"/>
    </row>
    <row r="431" spans="1:16" s="66" customFormat="1" ht="15" x14ac:dyDescent="0.25">
      <c r="A431" s="1"/>
      <c r="B431" s="14">
        <v>5</v>
      </c>
      <c r="C431" s="26" t="s">
        <v>523</v>
      </c>
      <c r="D431" s="15" t="s">
        <v>21</v>
      </c>
      <c r="E431" s="15" t="s">
        <v>288</v>
      </c>
      <c r="F431" s="27">
        <v>17</v>
      </c>
      <c r="G431" s="23">
        <v>193</v>
      </c>
      <c r="H431" s="27">
        <v>7</v>
      </c>
      <c r="I431" s="15" t="s">
        <v>24</v>
      </c>
      <c r="J431" s="27">
        <v>2</v>
      </c>
      <c r="K431" s="15" t="s">
        <v>55</v>
      </c>
      <c r="L431" s="422">
        <v>232.41</v>
      </c>
      <c r="M431" s="29">
        <f t="shared" si="16"/>
        <v>29283.66</v>
      </c>
      <c r="N431" s="422"/>
      <c r="O431" s="3" t="s">
        <v>20</v>
      </c>
      <c r="P431" s="46"/>
    </row>
    <row r="432" spans="1:16" s="66" customFormat="1" ht="15" x14ac:dyDescent="0.25">
      <c r="A432" s="1"/>
      <c r="B432" s="14">
        <v>6</v>
      </c>
      <c r="C432" s="26" t="s">
        <v>523</v>
      </c>
      <c r="D432" s="15" t="s">
        <v>21</v>
      </c>
      <c r="E432" s="15" t="s">
        <v>300</v>
      </c>
      <c r="F432" s="27">
        <v>17</v>
      </c>
      <c r="G432" s="23">
        <v>193</v>
      </c>
      <c r="H432" s="27">
        <v>8</v>
      </c>
      <c r="I432" s="15" t="s">
        <v>24</v>
      </c>
      <c r="J432" s="27">
        <v>2</v>
      </c>
      <c r="K432" s="15" t="s">
        <v>55</v>
      </c>
      <c r="L432" s="422">
        <v>232.41</v>
      </c>
      <c r="M432" s="29">
        <f t="shared" si="16"/>
        <v>29283.66</v>
      </c>
      <c r="N432" s="422"/>
      <c r="O432" s="3" t="s">
        <v>20</v>
      </c>
      <c r="P432" s="46"/>
    </row>
    <row r="433" spans="1:16" s="66" customFormat="1" ht="15" x14ac:dyDescent="0.25">
      <c r="A433" s="1"/>
      <c r="B433" s="14">
        <v>7</v>
      </c>
      <c r="C433" s="26" t="s">
        <v>523</v>
      </c>
      <c r="D433" s="15" t="s">
        <v>21</v>
      </c>
      <c r="E433" s="15" t="s">
        <v>300</v>
      </c>
      <c r="F433" s="27">
        <v>17</v>
      </c>
      <c r="G433" s="23">
        <v>193</v>
      </c>
      <c r="H433" s="27">
        <v>9</v>
      </c>
      <c r="I433" s="15" t="s">
        <v>24</v>
      </c>
      <c r="J433" s="27">
        <v>2</v>
      </c>
      <c r="K433" s="15" t="s">
        <v>55</v>
      </c>
      <c r="L433" s="422">
        <v>232.41</v>
      </c>
      <c r="M433" s="29">
        <f t="shared" si="16"/>
        <v>29283.66</v>
      </c>
      <c r="N433" s="422"/>
      <c r="O433" s="3" t="s">
        <v>20</v>
      </c>
      <c r="P433" s="46"/>
    </row>
    <row r="434" spans="1:16" s="66" customFormat="1" ht="15" x14ac:dyDescent="0.25">
      <c r="A434" s="1"/>
      <c r="B434" s="14">
        <v>8</v>
      </c>
      <c r="C434" s="26" t="s">
        <v>523</v>
      </c>
      <c r="D434" s="15" t="s">
        <v>21</v>
      </c>
      <c r="E434" s="15" t="s">
        <v>524</v>
      </c>
      <c r="F434" s="27">
        <v>17</v>
      </c>
      <c r="G434" s="23">
        <v>193</v>
      </c>
      <c r="H434" s="27">
        <v>10</v>
      </c>
      <c r="I434" s="15" t="s">
        <v>24</v>
      </c>
      <c r="J434" s="27">
        <v>2</v>
      </c>
      <c r="K434" s="15" t="s">
        <v>55</v>
      </c>
      <c r="L434" s="422">
        <v>232.41</v>
      </c>
      <c r="M434" s="29">
        <f t="shared" si="16"/>
        <v>29283.66</v>
      </c>
      <c r="N434" s="422"/>
      <c r="O434" s="3" t="s">
        <v>20</v>
      </c>
      <c r="P434" s="46"/>
    </row>
    <row r="435" spans="1:16" s="66" customFormat="1" ht="15" x14ac:dyDescent="0.25">
      <c r="A435" s="1"/>
      <c r="B435" s="14">
        <v>9</v>
      </c>
      <c r="C435" s="26" t="s">
        <v>523</v>
      </c>
      <c r="D435" s="15" t="s">
        <v>21</v>
      </c>
      <c r="E435" s="15" t="s">
        <v>524</v>
      </c>
      <c r="F435" s="27">
        <v>17</v>
      </c>
      <c r="G435" s="23">
        <v>193</v>
      </c>
      <c r="H435" s="27">
        <v>11</v>
      </c>
      <c r="I435" s="15" t="s">
        <v>24</v>
      </c>
      <c r="J435" s="15">
        <v>2</v>
      </c>
      <c r="K435" s="15" t="s">
        <v>55</v>
      </c>
      <c r="L435" s="422">
        <v>232.41</v>
      </c>
      <c r="M435" s="29">
        <f t="shared" si="16"/>
        <v>29283.66</v>
      </c>
      <c r="N435" s="422"/>
      <c r="O435" s="3" t="s">
        <v>20</v>
      </c>
      <c r="P435" s="46"/>
    </row>
    <row r="436" spans="1:16" s="66" customFormat="1" ht="15" x14ac:dyDescent="0.25">
      <c r="A436" s="1"/>
      <c r="B436" s="14">
        <v>10</v>
      </c>
      <c r="C436" s="15" t="s">
        <v>525</v>
      </c>
      <c r="D436" s="15" t="s">
        <v>21</v>
      </c>
      <c r="E436" s="15" t="s">
        <v>288</v>
      </c>
      <c r="F436" s="15">
        <v>23</v>
      </c>
      <c r="G436" s="21">
        <v>1498</v>
      </c>
      <c r="H436" s="15">
        <v>2</v>
      </c>
      <c r="I436" s="15" t="s">
        <v>29</v>
      </c>
      <c r="J436" s="15" t="s">
        <v>176</v>
      </c>
      <c r="K436" s="15" t="s">
        <v>512</v>
      </c>
      <c r="L436" s="29">
        <v>386.05</v>
      </c>
      <c r="M436" s="29">
        <f t="shared" si="16"/>
        <v>48642.3</v>
      </c>
      <c r="N436" s="29"/>
      <c r="O436" s="3" t="s">
        <v>20</v>
      </c>
      <c r="P436" s="46"/>
    </row>
    <row r="437" spans="1:16" s="66" customFormat="1" ht="15" x14ac:dyDescent="0.25">
      <c r="A437" s="1"/>
      <c r="B437" s="14">
        <v>11</v>
      </c>
      <c r="C437" s="15" t="s">
        <v>525</v>
      </c>
      <c r="D437" s="15" t="s">
        <v>21</v>
      </c>
      <c r="E437" s="15" t="s">
        <v>288</v>
      </c>
      <c r="F437" s="15">
        <v>23</v>
      </c>
      <c r="G437" s="21">
        <v>1498</v>
      </c>
      <c r="H437" s="15">
        <v>3</v>
      </c>
      <c r="I437" s="15" t="s">
        <v>26</v>
      </c>
      <c r="J437" s="15">
        <v>2</v>
      </c>
      <c r="K437" s="15" t="s">
        <v>526</v>
      </c>
      <c r="L437" s="29">
        <v>90.48</v>
      </c>
      <c r="M437" s="29">
        <f t="shared" si="16"/>
        <v>11400.480000000001</v>
      </c>
      <c r="N437" s="29"/>
      <c r="O437" s="3" t="s">
        <v>20</v>
      </c>
      <c r="P437" s="46"/>
    </row>
    <row r="438" spans="1:16" s="66" customFormat="1" ht="15" x14ac:dyDescent="0.25">
      <c r="A438" s="1"/>
      <c r="B438" s="14">
        <v>12</v>
      </c>
      <c r="C438" s="15" t="s">
        <v>525</v>
      </c>
      <c r="D438" s="15" t="s">
        <v>21</v>
      </c>
      <c r="E438" s="15" t="s">
        <v>288</v>
      </c>
      <c r="F438" s="15">
        <v>23</v>
      </c>
      <c r="G438" s="21">
        <v>1527</v>
      </c>
      <c r="H438" s="15">
        <v>1</v>
      </c>
      <c r="I438" s="15" t="s">
        <v>24</v>
      </c>
      <c r="J438" s="15">
        <v>2</v>
      </c>
      <c r="K438" s="15" t="s">
        <v>55</v>
      </c>
      <c r="L438" s="29">
        <v>232.41</v>
      </c>
      <c r="M438" s="29">
        <f t="shared" si="16"/>
        <v>29283.66</v>
      </c>
      <c r="N438" s="29"/>
      <c r="O438" s="3" t="s">
        <v>20</v>
      </c>
      <c r="P438" s="46"/>
    </row>
    <row r="439" spans="1:16" s="66" customFormat="1" ht="15" x14ac:dyDescent="0.25">
      <c r="A439" s="1"/>
      <c r="B439" s="14">
        <v>13</v>
      </c>
      <c r="C439" s="15" t="s">
        <v>525</v>
      </c>
      <c r="D439" s="15" t="s">
        <v>21</v>
      </c>
      <c r="E439" s="15" t="s">
        <v>288</v>
      </c>
      <c r="F439" s="15">
        <v>23</v>
      </c>
      <c r="G439" s="21">
        <v>2171</v>
      </c>
      <c r="H439" s="15">
        <v>1</v>
      </c>
      <c r="I439" s="15" t="s">
        <v>24</v>
      </c>
      <c r="J439" s="15">
        <v>1</v>
      </c>
      <c r="K439" s="15" t="s">
        <v>31</v>
      </c>
      <c r="L439" s="29">
        <v>310.91000000000003</v>
      </c>
      <c r="M439" s="29">
        <f t="shared" si="16"/>
        <v>39174.660000000003</v>
      </c>
      <c r="N439" s="29"/>
      <c r="O439" s="3" t="s">
        <v>527</v>
      </c>
      <c r="P439" s="46"/>
    </row>
    <row r="440" spans="1:16" s="66" customFormat="1" ht="15" x14ac:dyDescent="0.25">
      <c r="A440" s="1"/>
      <c r="B440" s="14">
        <v>14</v>
      </c>
      <c r="C440" s="15" t="s">
        <v>528</v>
      </c>
      <c r="D440" s="15" t="s">
        <v>21</v>
      </c>
      <c r="E440" s="15" t="s">
        <v>288</v>
      </c>
      <c r="F440" s="15">
        <v>33</v>
      </c>
      <c r="G440" s="21">
        <v>614</v>
      </c>
      <c r="H440" s="15">
        <v>1</v>
      </c>
      <c r="I440" s="15" t="s">
        <v>26</v>
      </c>
      <c r="J440" s="15">
        <v>2</v>
      </c>
      <c r="K440" s="15" t="s">
        <v>48</v>
      </c>
      <c r="L440" s="29">
        <v>30.99</v>
      </c>
      <c r="M440" s="29">
        <f t="shared" si="16"/>
        <v>3904.74</v>
      </c>
      <c r="N440" s="29"/>
      <c r="O440" s="3" t="s">
        <v>20</v>
      </c>
      <c r="P440" s="46"/>
    </row>
    <row r="441" spans="1:16" s="66" customFormat="1" ht="15" x14ac:dyDescent="0.25">
      <c r="A441" s="1"/>
      <c r="B441" s="249"/>
      <c r="C441" s="250"/>
      <c r="D441" s="250"/>
      <c r="E441" s="250"/>
      <c r="F441" s="250"/>
      <c r="G441" s="249"/>
      <c r="H441" s="249"/>
      <c r="I441" s="249"/>
      <c r="J441" s="249"/>
      <c r="K441" s="249"/>
      <c r="L441" s="418"/>
      <c r="M441" s="418"/>
      <c r="N441" s="418"/>
      <c r="O441" s="249"/>
      <c r="P441" s="46"/>
    </row>
    <row r="442" spans="1:16" s="66" customFormat="1" ht="15" x14ac:dyDescent="0.25">
      <c r="A442" s="1"/>
      <c r="B442" s="471" t="s">
        <v>42</v>
      </c>
      <c r="C442" s="472"/>
      <c r="D442" s="472"/>
      <c r="E442" s="472"/>
      <c r="F442" s="472"/>
      <c r="G442" s="472"/>
      <c r="H442" s="472"/>
      <c r="I442" s="472"/>
      <c r="J442" s="473"/>
      <c r="K442" s="3" t="s">
        <v>43</v>
      </c>
      <c r="L442" s="5">
        <f>SUM(L427:L440)</f>
        <v>2700.4399999999996</v>
      </c>
      <c r="M442" s="5">
        <f>SUM(M427:M440)</f>
        <v>340255.43999999994</v>
      </c>
      <c r="N442" s="5"/>
      <c r="O442" s="397">
        <f>SUM(M442)</f>
        <v>340255.43999999994</v>
      </c>
      <c r="P442" s="46"/>
    </row>
    <row r="443" spans="1:16" s="74" customFormat="1" x14ac:dyDescent="0.25">
      <c r="A443" s="77"/>
      <c r="B443" s="284"/>
      <c r="C443" s="285"/>
      <c r="D443" s="285"/>
      <c r="E443" s="285"/>
      <c r="F443" s="285"/>
      <c r="G443" s="284"/>
      <c r="H443" s="284"/>
      <c r="I443" s="284"/>
      <c r="J443" s="284"/>
      <c r="K443" s="284"/>
      <c r="L443" s="284"/>
      <c r="M443" s="284"/>
      <c r="N443" s="284"/>
      <c r="O443" s="284"/>
      <c r="P443" s="75"/>
    </row>
    <row r="444" spans="1:16" s="161" customFormat="1" ht="26.25" x14ac:dyDescent="0.25">
      <c r="A444" s="139"/>
      <c r="B444" s="11">
        <v>11</v>
      </c>
      <c r="C444" s="483" t="s">
        <v>529</v>
      </c>
      <c r="D444" s="483"/>
      <c r="E444" s="484" t="s">
        <v>191</v>
      </c>
      <c r="F444" s="484"/>
      <c r="G444" s="484"/>
      <c r="H444" s="484"/>
      <c r="I444" s="484"/>
      <c r="J444" s="484"/>
      <c r="K444" s="484"/>
      <c r="L444" s="484"/>
      <c r="M444" s="484"/>
      <c r="N444" s="484"/>
      <c r="O444" s="484"/>
      <c r="P444" s="147"/>
    </row>
    <row r="445" spans="1:16" s="74" customFormat="1" x14ac:dyDescent="0.25">
      <c r="A445" s="77"/>
      <c r="B445" s="284"/>
      <c r="C445" s="285"/>
      <c r="D445" s="285"/>
      <c r="E445" s="285"/>
      <c r="F445" s="285"/>
      <c r="G445" s="284"/>
      <c r="H445" s="284"/>
      <c r="I445" s="284"/>
      <c r="J445" s="284"/>
      <c r="K445" s="284"/>
      <c r="L445" s="284"/>
      <c r="M445" s="284"/>
      <c r="N445" s="284"/>
      <c r="O445" s="284"/>
      <c r="P445" s="75"/>
    </row>
    <row r="446" spans="1:16" s="66" customFormat="1" ht="15" x14ac:dyDescent="0.25">
      <c r="A446" s="1"/>
      <c r="B446" s="14">
        <v>1</v>
      </c>
      <c r="C446" s="27" t="s">
        <v>530</v>
      </c>
      <c r="D446" s="16" t="s">
        <v>21</v>
      </c>
      <c r="E446" s="16" t="s">
        <v>57</v>
      </c>
      <c r="F446" s="27">
        <v>41</v>
      </c>
      <c r="G446" s="27">
        <v>279</v>
      </c>
      <c r="H446" s="27">
        <v>1</v>
      </c>
      <c r="I446" s="15" t="s">
        <v>26</v>
      </c>
      <c r="J446" s="27">
        <v>2</v>
      </c>
      <c r="K446" s="15" t="s">
        <v>94</v>
      </c>
      <c r="L446" s="422">
        <v>58.88</v>
      </c>
      <c r="M446" s="29">
        <v>7418.88</v>
      </c>
      <c r="N446" s="29"/>
      <c r="O446" s="3" t="s">
        <v>20</v>
      </c>
      <c r="P446" s="46"/>
    </row>
    <row r="447" spans="1:16" s="66" customFormat="1" ht="15" x14ac:dyDescent="0.25">
      <c r="A447" s="1"/>
      <c r="B447" s="14">
        <v>2</v>
      </c>
      <c r="C447" s="27" t="s">
        <v>531</v>
      </c>
      <c r="D447" s="16" t="s">
        <v>21</v>
      </c>
      <c r="E447" s="16" t="s">
        <v>57</v>
      </c>
      <c r="F447" s="27">
        <v>41</v>
      </c>
      <c r="G447" s="27">
        <v>284</v>
      </c>
      <c r="H447" s="27">
        <v>1</v>
      </c>
      <c r="I447" s="15" t="s">
        <v>26</v>
      </c>
      <c r="J447" s="27">
        <v>2</v>
      </c>
      <c r="K447" s="15" t="s">
        <v>532</v>
      </c>
      <c r="L447" s="422">
        <v>44.16</v>
      </c>
      <c r="M447" s="29">
        <v>5564.16</v>
      </c>
      <c r="N447" s="29"/>
      <c r="O447" s="3" t="s">
        <v>20</v>
      </c>
      <c r="P447" s="46"/>
    </row>
    <row r="448" spans="1:16" s="66" customFormat="1" ht="15" x14ac:dyDescent="0.25">
      <c r="A448" s="1"/>
      <c r="B448" s="14">
        <v>3</v>
      </c>
      <c r="C448" s="27" t="s">
        <v>531</v>
      </c>
      <c r="D448" s="16" t="s">
        <v>21</v>
      </c>
      <c r="E448" s="16" t="s">
        <v>542</v>
      </c>
      <c r="F448" s="27">
        <v>42</v>
      </c>
      <c r="G448" s="27">
        <v>244</v>
      </c>
      <c r="H448" s="27">
        <v>1</v>
      </c>
      <c r="I448" s="15" t="s">
        <v>282</v>
      </c>
      <c r="J448" s="27">
        <v>2</v>
      </c>
      <c r="K448" s="15" t="s">
        <v>306</v>
      </c>
      <c r="L448" s="422">
        <v>42.35</v>
      </c>
      <c r="M448" s="29">
        <v>4891.4250000000002</v>
      </c>
      <c r="N448" s="29"/>
      <c r="O448" s="3" t="s">
        <v>20</v>
      </c>
      <c r="P448" s="46"/>
    </row>
    <row r="449" spans="1:16" s="66" customFormat="1" ht="15" x14ac:dyDescent="0.25">
      <c r="A449" s="1"/>
      <c r="B449" s="249"/>
      <c r="C449" s="250"/>
      <c r="D449" s="250"/>
      <c r="E449" s="250"/>
      <c r="F449" s="250"/>
      <c r="G449" s="249"/>
      <c r="H449" s="249"/>
      <c r="I449" s="249"/>
      <c r="J449" s="249"/>
      <c r="K449" s="249"/>
      <c r="L449" s="418"/>
      <c r="M449" s="418"/>
      <c r="N449" s="418"/>
      <c r="O449" s="249"/>
      <c r="P449" s="46"/>
    </row>
    <row r="450" spans="1:16" s="66" customFormat="1" ht="15" x14ac:dyDescent="0.25">
      <c r="A450" s="1"/>
      <c r="B450" s="471" t="s">
        <v>42</v>
      </c>
      <c r="C450" s="472"/>
      <c r="D450" s="472"/>
      <c r="E450" s="472"/>
      <c r="F450" s="472"/>
      <c r="G450" s="472"/>
      <c r="H450" s="472"/>
      <c r="I450" s="472"/>
      <c r="J450" s="473"/>
      <c r="K450" s="3" t="s">
        <v>43</v>
      </c>
      <c r="L450" s="5">
        <f>SUM(L446:L448)</f>
        <v>145.38999999999999</v>
      </c>
      <c r="M450" s="5">
        <f>SUM(M446:M448)</f>
        <v>17874.465</v>
      </c>
      <c r="N450" s="5"/>
      <c r="O450" s="397">
        <f>SUM(M450+N450)</f>
        <v>17874.465</v>
      </c>
      <c r="P450" s="46"/>
    </row>
    <row r="451" spans="1:16" s="74" customFormat="1" x14ac:dyDescent="0.25">
      <c r="A451" s="77"/>
      <c r="B451" s="284"/>
      <c r="C451" s="285"/>
      <c r="D451" s="285"/>
      <c r="E451" s="285"/>
      <c r="F451" s="285"/>
      <c r="G451" s="284"/>
      <c r="H451" s="284"/>
      <c r="I451" s="284"/>
      <c r="J451" s="284"/>
      <c r="K451" s="284"/>
      <c r="L451" s="284"/>
      <c r="M451" s="284"/>
      <c r="N451" s="284"/>
      <c r="O451" s="284"/>
      <c r="P451" s="75"/>
    </row>
    <row r="452" spans="1:16" s="161" customFormat="1" ht="26.25" x14ac:dyDescent="0.25">
      <c r="A452" s="139"/>
      <c r="B452" s="11">
        <v>12</v>
      </c>
      <c r="C452" s="483" t="s">
        <v>533</v>
      </c>
      <c r="D452" s="483"/>
      <c r="E452" s="484" t="s">
        <v>191</v>
      </c>
      <c r="F452" s="484"/>
      <c r="G452" s="484"/>
      <c r="H452" s="484"/>
      <c r="I452" s="484"/>
      <c r="J452" s="484"/>
      <c r="K452" s="484"/>
      <c r="L452" s="484"/>
      <c r="M452" s="484"/>
      <c r="N452" s="484"/>
      <c r="O452" s="484"/>
      <c r="P452" s="147"/>
    </row>
    <row r="453" spans="1:16" s="74" customFormat="1" x14ac:dyDescent="0.25">
      <c r="A453" s="77"/>
      <c r="B453" s="284"/>
      <c r="C453" s="285"/>
      <c r="D453" s="285"/>
      <c r="E453" s="285"/>
      <c r="F453" s="285"/>
      <c r="G453" s="284"/>
      <c r="H453" s="284"/>
      <c r="I453" s="284"/>
      <c r="J453" s="284"/>
      <c r="K453" s="284"/>
      <c r="L453" s="284"/>
      <c r="M453" s="284"/>
      <c r="N453" s="284"/>
      <c r="O453" s="284"/>
      <c r="P453" s="75"/>
    </row>
    <row r="454" spans="1:16" s="66" customFormat="1" ht="15" x14ac:dyDescent="0.25">
      <c r="A454" s="1"/>
      <c r="B454" s="14">
        <v>1</v>
      </c>
      <c r="C454" s="50" t="s">
        <v>534</v>
      </c>
      <c r="D454" s="50" t="s">
        <v>21</v>
      </c>
      <c r="E454" s="50" t="s">
        <v>535</v>
      </c>
      <c r="F454" s="15">
        <v>32</v>
      </c>
      <c r="G454" s="21">
        <v>86</v>
      </c>
      <c r="H454" s="15">
        <v>1</v>
      </c>
      <c r="I454" s="15" t="s">
        <v>24</v>
      </c>
      <c r="J454" s="15">
        <v>2</v>
      </c>
      <c r="K454" s="15" t="s">
        <v>194</v>
      </c>
      <c r="L454" s="29">
        <v>128.6</v>
      </c>
      <c r="M454" s="29">
        <f>L454*115.5</f>
        <v>14853.3</v>
      </c>
      <c r="N454" s="29"/>
      <c r="O454" s="48" t="s">
        <v>20</v>
      </c>
      <c r="P454" s="46"/>
    </row>
    <row r="455" spans="1:16" s="66" customFormat="1" ht="15" x14ac:dyDescent="0.25">
      <c r="A455" s="1"/>
      <c r="B455" s="14">
        <v>2</v>
      </c>
      <c r="C455" s="50" t="s">
        <v>536</v>
      </c>
      <c r="D455" s="50" t="s">
        <v>21</v>
      </c>
      <c r="E455" s="50" t="s">
        <v>535</v>
      </c>
      <c r="F455" s="15">
        <v>35</v>
      </c>
      <c r="G455" s="21">
        <v>267</v>
      </c>
      <c r="H455" s="15">
        <v>1</v>
      </c>
      <c r="I455" s="15" t="s">
        <v>121</v>
      </c>
      <c r="J455" s="15" t="s">
        <v>30</v>
      </c>
      <c r="K455" s="15" t="s">
        <v>190</v>
      </c>
      <c r="L455" s="29">
        <v>369.27</v>
      </c>
      <c r="M455" s="29">
        <f>L455*126</f>
        <v>46528.02</v>
      </c>
      <c r="N455" s="29"/>
      <c r="O455" s="48" t="s">
        <v>20</v>
      </c>
      <c r="P455" s="46"/>
    </row>
    <row r="456" spans="1:16" s="66" customFormat="1" ht="15" x14ac:dyDescent="0.25">
      <c r="A456" s="1"/>
      <c r="B456" s="14">
        <v>3</v>
      </c>
      <c r="C456" s="50" t="s">
        <v>537</v>
      </c>
      <c r="D456" s="50" t="s">
        <v>21</v>
      </c>
      <c r="E456" s="50" t="s">
        <v>535</v>
      </c>
      <c r="F456" s="15">
        <v>35</v>
      </c>
      <c r="G456" s="21">
        <v>268</v>
      </c>
      <c r="H456" s="15">
        <v>2</v>
      </c>
      <c r="I456" s="15" t="s">
        <v>154</v>
      </c>
      <c r="J456" s="15"/>
      <c r="K456" s="15"/>
      <c r="L456" s="29"/>
      <c r="M456" s="29">
        <f>L456*126</f>
        <v>0</v>
      </c>
      <c r="N456" s="29"/>
      <c r="O456" s="48" t="s">
        <v>20</v>
      </c>
      <c r="P456" s="46"/>
    </row>
    <row r="457" spans="1:16" s="66" customFormat="1" ht="15" x14ac:dyDescent="0.25">
      <c r="A457" s="1"/>
      <c r="B457" s="14">
        <v>4</v>
      </c>
      <c r="C457" s="50" t="s">
        <v>537</v>
      </c>
      <c r="D457" s="50" t="s">
        <v>21</v>
      </c>
      <c r="E457" s="50" t="s">
        <v>535</v>
      </c>
      <c r="F457" s="21">
        <v>35</v>
      </c>
      <c r="G457" s="21">
        <v>269</v>
      </c>
      <c r="H457" s="15">
        <v>2</v>
      </c>
      <c r="I457" s="15" t="s">
        <v>154</v>
      </c>
      <c r="J457" s="15"/>
      <c r="K457" s="15"/>
      <c r="L457" s="29"/>
      <c r="M457" s="29">
        <f>L457*126</f>
        <v>0</v>
      </c>
      <c r="N457" s="29"/>
      <c r="O457" s="48" t="s">
        <v>20</v>
      </c>
      <c r="P457" s="46"/>
    </row>
    <row r="458" spans="1:16" s="66" customFormat="1" ht="15" x14ac:dyDescent="0.25">
      <c r="A458" s="1"/>
      <c r="B458" s="14">
        <v>5</v>
      </c>
      <c r="C458" s="50" t="s">
        <v>537</v>
      </c>
      <c r="D458" s="50" t="s">
        <v>21</v>
      </c>
      <c r="E458" s="18" t="s">
        <v>538</v>
      </c>
      <c r="F458" s="15">
        <v>35</v>
      </c>
      <c r="G458" s="21">
        <v>296</v>
      </c>
      <c r="H458" s="15">
        <v>6</v>
      </c>
      <c r="I458" s="15" t="s">
        <v>154</v>
      </c>
      <c r="J458" s="15"/>
      <c r="K458" s="15"/>
      <c r="L458" s="29"/>
      <c r="M458" s="29">
        <f>L458*176.4</f>
        <v>0</v>
      </c>
      <c r="N458" s="29"/>
      <c r="O458" s="48" t="s">
        <v>20</v>
      </c>
      <c r="P458" s="46"/>
    </row>
    <row r="459" spans="1:16" s="66" customFormat="1" ht="15" x14ac:dyDescent="0.25">
      <c r="A459" s="1"/>
      <c r="B459" s="14">
        <v>6</v>
      </c>
      <c r="C459" s="50" t="s">
        <v>537</v>
      </c>
      <c r="D459" s="50" t="s">
        <v>21</v>
      </c>
      <c r="E459" s="18" t="s">
        <v>539</v>
      </c>
      <c r="F459" s="15">
        <v>35</v>
      </c>
      <c r="G459" s="21">
        <v>317</v>
      </c>
      <c r="H459" s="15">
        <v>1</v>
      </c>
      <c r="I459" s="15" t="s">
        <v>154</v>
      </c>
      <c r="J459" s="15"/>
      <c r="K459" s="15"/>
      <c r="L459" s="29"/>
      <c r="M459" s="29">
        <f>L459*176.4</f>
        <v>0</v>
      </c>
      <c r="N459" s="29"/>
      <c r="O459" s="48" t="s">
        <v>20</v>
      </c>
      <c r="P459" s="46"/>
    </row>
    <row r="460" spans="1:16" s="66" customFormat="1" ht="15" x14ac:dyDescent="0.25">
      <c r="A460" s="1"/>
      <c r="B460" s="249"/>
      <c r="C460" s="250"/>
      <c r="D460" s="250"/>
      <c r="E460" s="250"/>
      <c r="F460" s="250"/>
      <c r="G460" s="249"/>
      <c r="H460" s="249"/>
      <c r="I460" s="249"/>
      <c r="J460" s="249"/>
      <c r="K460" s="249"/>
      <c r="L460" s="418"/>
      <c r="M460" s="418"/>
      <c r="N460" s="418"/>
      <c r="O460" s="249"/>
      <c r="P460" s="46"/>
    </row>
    <row r="461" spans="1:16" s="66" customFormat="1" ht="15" x14ac:dyDescent="0.25">
      <c r="A461" s="1"/>
      <c r="B461" s="471" t="s">
        <v>42</v>
      </c>
      <c r="C461" s="472"/>
      <c r="D461" s="472"/>
      <c r="E461" s="472"/>
      <c r="F461" s="472"/>
      <c r="G461" s="472"/>
      <c r="H461" s="472"/>
      <c r="I461" s="472"/>
      <c r="J461" s="473"/>
      <c r="K461" s="3" t="s">
        <v>43</v>
      </c>
      <c r="L461" s="5">
        <f>SUM(L454:L459)</f>
        <v>497.87</v>
      </c>
      <c r="M461" s="45">
        <f>SUM(M454:M459)</f>
        <v>61381.319999999992</v>
      </c>
      <c r="N461" s="45"/>
      <c r="O461" s="413">
        <f>SUM(M461+N461)</f>
        <v>61381.319999999992</v>
      </c>
      <c r="P461" s="46"/>
    </row>
    <row r="462" spans="1:16" s="74" customFormat="1" x14ac:dyDescent="0.25">
      <c r="A462" s="77"/>
      <c r="B462" s="284"/>
      <c r="C462" s="285"/>
      <c r="D462" s="285"/>
      <c r="E462" s="285"/>
      <c r="F462" s="285"/>
      <c r="G462" s="284"/>
      <c r="H462" s="284"/>
      <c r="I462" s="284"/>
      <c r="J462" s="284"/>
      <c r="K462" s="284"/>
      <c r="L462" s="284"/>
      <c r="M462" s="284"/>
      <c r="N462" s="284"/>
      <c r="O462" s="284"/>
      <c r="P462" s="75"/>
    </row>
    <row r="463" spans="1:16" s="161" customFormat="1" ht="26.25" x14ac:dyDescent="0.25">
      <c r="A463" s="139"/>
      <c r="B463" s="11">
        <v>13</v>
      </c>
      <c r="C463" s="483" t="s">
        <v>540</v>
      </c>
      <c r="D463" s="483"/>
      <c r="E463" s="484" t="s">
        <v>191</v>
      </c>
      <c r="F463" s="484"/>
      <c r="G463" s="484"/>
      <c r="H463" s="484"/>
      <c r="I463" s="484"/>
      <c r="J463" s="484"/>
      <c r="K463" s="484"/>
      <c r="L463" s="484"/>
      <c r="M463" s="484"/>
      <c r="N463" s="484"/>
      <c r="O463" s="484"/>
      <c r="P463" s="147"/>
    </row>
    <row r="464" spans="1:16" s="74" customFormat="1" x14ac:dyDescent="0.25">
      <c r="A464" s="77"/>
      <c r="B464" s="284"/>
      <c r="C464" s="285"/>
      <c r="D464" s="285"/>
      <c r="E464" s="285"/>
      <c r="F464" s="285"/>
      <c r="G464" s="284"/>
      <c r="H464" s="284"/>
      <c r="I464" s="284"/>
      <c r="J464" s="284"/>
      <c r="K464" s="284"/>
      <c r="L464" s="284"/>
      <c r="M464" s="284"/>
      <c r="N464" s="284"/>
      <c r="O464" s="284"/>
      <c r="P464" s="75"/>
    </row>
    <row r="465" spans="1:16" s="66" customFormat="1" ht="15" x14ac:dyDescent="0.25">
      <c r="A465" s="1"/>
      <c r="B465" s="14">
        <v>1</v>
      </c>
      <c r="C465" s="50" t="s">
        <v>541</v>
      </c>
      <c r="D465" s="50" t="s">
        <v>21</v>
      </c>
      <c r="E465" s="50" t="s">
        <v>542</v>
      </c>
      <c r="F465" s="165">
        <v>9</v>
      </c>
      <c r="G465" s="21">
        <v>272</v>
      </c>
      <c r="H465" s="15">
        <v>1</v>
      </c>
      <c r="I465" s="15" t="s">
        <v>24</v>
      </c>
      <c r="J465" s="15">
        <v>2</v>
      </c>
      <c r="K465" s="15" t="s">
        <v>190</v>
      </c>
      <c r="L465" s="29">
        <v>284.05</v>
      </c>
      <c r="M465" s="29">
        <f>L465*126</f>
        <v>35790.300000000003</v>
      </c>
      <c r="N465" s="29"/>
      <c r="O465" s="48" t="s">
        <v>20</v>
      </c>
      <c r="P465" s="46"/>
    </row>
    <row r="466" spans="1:16" s="66" customFormat="1" ht="15" x14ac:dyDescent="0.25">
      <c r="A466" s="1"/>
      <c r="B466" s="14">
        <v>2</v>
      </c>
      <c r="C466" s="50" t="s">
        <v>541</v>
      </c>
      <c r="D466" s="50" t="s">
        <v>21</v>
      </c>
      <c r="E466" s="50" t="s">
        <v>57</v>
      </c>
      <c r="F466" s="165">
        <v>9</v>
      </c>
      <c r="G466" s="21">
        <v>273</v>
      </c>
      <c r="H466" s="15">
        <v>1</v>
      </c>
      <c r="I466" s="15" t="s">
        <v>49</v>
      </c>
      <c r="J466" s="15">
        <v>3</v>
      </c>
      <c r="K466" s="15" t="s">
        <v>543</v>
      </c>
      <c r="L466" s="29">
        <v>13.63</v>
      </c>
      <c r="M466" s="29">
        <f>L466*126</f>
        <v>1717.38</v>
      </c>
      <c r="N466" s="29"/>
      <c r="O466" s="48" t="s">
        <v>20</v>
      </c>
      <c r="P466" s="46"/>
    </row>
    <row r="467" spans="1:16" s="66" customFormat="1" ht="15" x14ac:dyDescent="0.25">
      <c r="A467" s="1"/>
      <c r="B467" s="14">
        <v>3</v>
      </c>
      <c r="C467" s="50" t="s">
        <v>541</v>
      </c>
      <c r="D467" s="166" t="s">
        <v>21</v>
      </c>
      <c r="E467" s="166" t="s">
        <v>57</v>
      </c>
      <c r="F467" s="167">
        <v>9</v>
      </c>
      <c r="G467" s="168">
        <v>399</v>
      </c>
      <c r="H467" s="168">
        <v>1</v>
      </c>
      <c r="I467" s="168" t="s">
        <v>229</v>
      </c>
      <c r="J467" s="168"/>
      <c r="K467" s="168"/>
      <c r="L467" s="421">
        <v>240</v>
      </c>
      <c r="M467" s="421"/>
      <c r="N467" s="421">
        <f>L467*63</f>
        <v>15120</v>
      </c>
      <c r="O467" s="48" t="s">
        <v>353</v>
      </c>
      <c r="P467" s="46"/>
    </row>
    <row r="468" spans="1:16" s="66" customFormat="1" ht="15" x14ac:dyDescent="0.25">
      <c r="A468" s="1"/>
      <c r="B468" s="14">
        <v>4</v>
      </c>
      <c r="C468" s="50" t="s">
        <v>541</v>
      </c>
      <c r="D468" s="50" t="s">
        <v>21</v>
      </c>
      <c r="E468" s="50" t="s">
        <v>57</v>
      </c>
      <c r="F468" s="165">
        <v>9</v>
      </c>
      <c r="G468" s="21">
        <v>415</v>
      </c>
      <c r="H468" s="15">
        <v>1</v>
      </c>
      <c r="I468" s="15" t="s">
        <v>38</v>
      </c>
      <c r="J468" s="15">
        <v>2</v>
      </c>
      <c r="K468" s="15" t="s">
        <v>512</v>
      </c>
      <c r="L468" s="29">
        <v>278.63</v>
      </c>
      <c r="M468" s="29">
        <f t="shared" ref="M468:M483" si="17">L468*126</f>
        <v>35107.379999999997</v>
      </c>
      <c r="N468" s="29"/>
      <c r="O468" s="48" t="s">
        <v>20</v>
      </c>
      <c r="P468" s="46"/>
    </row>
    <row r="469" spans="1:16" s="66" customFormat="1" ht="15" x14ac:dyDescent="0.25">
      <c r="A469" s="1"/>
      <c r="B469" s="14">
        <v>5</v>
      </c>
      <c r="C469" s="50" t="s">
        <v>541</v>
      </c>
      <c r="D469" s="50" t="s">
        <v>21</v>
      </c>
      <c r="E469" s="50" t="s">
        <v>57</v>
      </c>
      <c r="F469" s="165">
        <v>9</v>
      </c>
      <c r="G469" s="21">
        <v>415</v>
      </c>
      <c r="H469" s="15">
        <v>2</v>
      </c>
      <c r="I469" s="15" t="s">
        <v>38</v>
      </c>
      <c r="J469" s="15">
        <v>2</v>
      </c>
      <c r="K469" s="15" t="s">
        <v>306</v>
      </c>
      <c r="L469" s="29">
        <v>85.73</v>
      </c>
      <c r="M469" s="29">
        <f t="shared" si="17"/>
        <v>10801.980000000001</v>
      </c>
      <c r="N469" s="29"/>
      <c r="O469" s="48" t="s">
        <v>20</v>
      </c>
      <c r="P469" s="46"/>
    </row>
    <row r="470" spans="1:16" s="66" customFormat="1" ht="15" x14ac:dyDescent="0.25">
      <c r="A470" s="1"/>
      <c r="B470" s="14">
        <v>6</v>
      </c>
      <c r="C470" s="50" t="s">
        <v>541</v>
      </c>
      <c r="D470" s="50" t="s">
        <v>21</v>
      </c>
      <c r="E470" s="50" t="s">
        <v>57</v>
      </c>
      <c r="F470" s="165">
        <v>9</v>
      </c>
      <c r="G470" s="21">
        <v>415</v>
      </c>
      <c r="H470" s="15">
        <v>3</v>
      </c>
      <c r="I470" s="15" t="s">
        <v>26</v>
      </c>
      <c r="J470" s="15">
        <v>2</v>
      </c>
      <c r="K470" s="15" t="s">
        <v>544</v>
      </c>
      <c r="L470" s="29">
        <v>30.99</v>
      </c>
      <c r="M470" s="29">
        <f t="shared" si="17"/>
        <v>3904.74</v>
      </c>
      <c r="N470" s="29"/>
      <c r="O470" s="48" t="s">
        <v>20</v>
      </c>
      <c r="P470" s="46"/>
    </row>
    <row r="471" spans="1:16" s="66" customFormat="1" ht="15" x14ac:dyDescent="0.25">
      <c r="A471" s="1"/>
      <c r="B471" s="14">
        <v>7</v>
      </c>
      <c r="C471" s="50" t="s">
        <v>545</v>
      </c>
      <c r="D471" s="50" t="s">
        <v>21</v>
      </c>
      <c r="E471" s="50" t="s">
        <v>542</v>
      </c>
      <c r="F471" s="169">
        <v>20</v>
      </c>
      <c r="G471" s="21">
        <v>293</v>
      </c>
      <c r="H471" s="15">
        <v>3</v>
      </c>
      <c r="I471" s="15" t="s">
        <v>154</v>
      </c>
      <c r="J471" s="15"/>
      <c r="K471" s="15"/>
      <c r="L471" s="29"/>
      <c r="M471" s="29">
        <f t="shared" si="17"/>
        <v>0</v>
      </c>
      <c r="N471" s="20"/>
      <c r="O471" s="48" t="s">
        <v>20</v>
      </c>
      <c r="P471" s="46"/>
    </row>
    <row r="472" spans="1:16" s="66" customFormat="1" ht="15" x14ac:dyDescent="0.25">
      <c r="A472" s="1"/>
      <c r="B472" s="14">
        <v>8</v>
      </c>
      <c r="C472" s="50" t="s">
        <v>545</v>
      </c>
      <c r="D472" s="50" t="s">
        <v>21</v>
      </c>
      <c r="E472" s="50" t="s">
        <v>546</v>
      </c>
      <c r="F472" s="165">
        <v>20</v>
      </c>
      <c r="G472" s="21">
        <v>319</v>
      </c>
      <c r="H472" s="15">
        <v>2</v>
      </c>
      <c r="I472" s="15" t="s">
        <v>24</v>
      </c>
      <c r="J472" s="15">
        <v>2</v>
      </c>
      <c r="K472" s="15" t="s">
        <v>102</v>
      </c>
      <c r="L472" s="29">
        <v>258.23</v>
      </c>
      <c r="M472" s="29">
        <f t="shared" si="17"/>
        <v>32536.980000000003</v>
      </c>
      <c r="N472" s="20"/>
      <c r="O472" s="48" t="s">
        <v>20</v>
      </c>
      <c r="P472" s="46"/>
    </row>
    <row r="473" spans="1:16" s="66" customFormat="1" ht="15" x14ac:dyDescent="0.25">
      <c r="A473" s="1"/>
      <c r="B473" s="14">
        <v>9</v>
      </c>
      <c r="C473" s="50" t="s">
        <v>545</v>
      </c>
      <c r="D473" s="50" t="s">
        <v>21</v>
      </c>
      <c r="E473" s="50" t="s">
        <v>57</v>
      </c>
      <c r="F473" s="165">
        <v>20</v>
      </c>
      <c r="G473" s="21">
        <v>320</v>
      </c>
      <c r="H473" s="15">
        <v>1</v>
      </c>
      <c r="I473" s="15" t="s">
        <v>24</v>
      </c>
      <c r="J473" s="15">
        <v>2</v>
      </c>
      <c r="K473" s="15" t="s">
        <v>102</v>
      </c>
      <c r="L473" s="29">
        <v>258.23</v>
      </c>
      <c r="M473" s="29">
        <f t="shared" si="17"/>
        <v>32536.980000000003</v>
      </c>
      <c r="N473" s="29"/>
      <c r="O473" s="48" t="s">
        <v>20</v>
      </c>
      <c r="P473" s="46"/>
    </row>
    <row r="474" spans="1:16" s="66" customFormat="1" ht="15" x14ac:dyDescent="0.25">
      <c r="A474" s="1"/>
      <c r="B474" s="14">
        <v>10</v>
      </c>
      <c r="C474" s="50" t="s">
        <v>545</v>
      </c>
      <c r="D474" s="50" t="s">
        <v>21</v>
      </c>
      <c r="E474" s="50" t="s">
        <v>542</v>
      </c>
      <c r="F474" s="165">
        <v>20</v>
      </c>
      <c r="G474" s="21">
        <v>398</v>
      </c>
      <c r="H474" s="15">
        <v>1</v>
      </c>
      <c r="I474" s="15" t="s">
        <v>24</v>
      </c>
      <c r="J474" s="15">
        <v>2</v>
      </c>
      <c r="K474" s="15" t="s">
        <v>128</v>
      </c>
      <c r="L474" s="29">
        <v>180.76</v>
      </c>
      <c r="M474" s="29">
        <f t="shared" si="17"/>
        <v>22775.759999999998</v>
      </c>
      <c r="N474" s="29"/>
      <c r="O474" s="48" t="s">
        <v>20</v>
      </c>
      <c r="P474" s="46"/>
    </row>
    <row r="475" spans="1:16" s="66" customFormat="1" ht="15" x14ac:dyDescent="0.25">
      <c r="A475" s="1"/>
      <c r="B475" s="14">
        <v>11</v>
      </c>
      <c r="C475" s="50" t="s">
        <v>545</v>
      </c>
      <c r="D475" s="50" t="s">
        <v>21</v>
      </c>
      <c r="E475" s="50" t="s">
        <v>546</v>
      </c>
      <c r="F475" s="165">
        <v>20</v>
      </c>
      <c r="G475" s="21">
        <v>398</v>
      </c>
      <c r="H475" s="15">
        <v>2</v>
      </c>
      <c r="I475" s="15" t="s">
        <v>24</v>
      </c>
      <c r="J475" s="15">
        <v>2</v>
      </c>
      <c r="K475" s="15" t="s">
        <v>128</v>
      </c>
      <c r="L475" s="29">
        <v>180.76</v>
      </c>
      <c r="M475" s="29">
        <f t="shared" si="17"/>
        <v>22775.759999999998</v>
      </c>
      <c r="N475" s="29"/>
      <c r="O475" s="48" t="s">
        <v>20</v>
      </c>
      <c r="P475" s="46"/>
    </row>
    <row r="476" spans="1:16" s="66" customFormat="1" ht="15" x14ac:dyDescent="0.25">
      <c r="A476" s="1"/>
      <c r="B476" s="14">
        <v>12</v>
      </c>
      <c r="C476" s="50" t="s">
        <v>545</v>
      </c>
      <c r="D476" s="50" t="s">
        <v>21</v>
      </c>
      <c r="E476" s="50" t="s">
        <v>542</v>
      </c>
      <c r="F476" s="165">
        <v>20</v>
      </c>
      <c r="G476" s="21">
        <v>402</v>
      </c>
      <c r="H476" s="15">
        <v>2</v>
      </c>
      <c r="I476" s="15" t="s">
        <v>29</v>
      </c>
      <c r="J476" s="15">
        <v>2</v>
      </c>
      <c r="K476" s="15" t="s">
        <v>548</v>
      </c>
      <c r="L476" s="29">
        <v>801.8</v>
      </c>
      <c r="M476" s="29">
        <f t="shared" si="17"/>
        <v>101026.79999999999</v>
      </c>
      <c r="N476" s="29"/>
      <c r="O476" s="48" t="s">
        <v>20</v>
      </c>
      <c r="P476" s="46"/>
    </row>
    <row r="477" spans="1:16" s="66" customFormat="1" ht="15" x14ac:dyDescent="0.25">
      <c r="A477" s="1"/>
      <c r="B477" s="14">
        <v>13</v>
      </c>
      <c r="C477" s="50" t="s">
        <v>547</v>
      </c>
      <c r="D477" s="50" t="s">
        <v>21</v>
      </c>
      <c r="E477" s="50" t="s">
        <v>542</v>
      </c>
      <c r="F477" s="165">
        <v>20</v>
      </c>
      <c r="G477" s="21">
        <v>402</v>
      </c>
      <c r="H477" s="15">
        <v>3</v>
      </c>
      <c r="I477" s="15" t="s">
        <v>29</v>
      </c>
      <c r="J477" s="15">
        <v>1</v>
      </c>
      <c r="K477" s="15" t="s">
        <v>862</v>
      </c>
      <c r="L477" s="29">
        <v>564.23</v>
      </c>
      <c r="M477" s="29">
        <f t="shared" si="17"/>
        <v>71092.98</v>
      </c>
      <c r="N477" s="29"/>
      <c r="O477" s="48" t="s">
        <v>20</v>
      </c>
      <c r="P477" s="46"/>
    </row>
    <row r="478" spans="1:16" s="66" customFormat="1" ht="15" x14ac:dyDescent="0.25">
      <c r="A478" s="1"/>
      <c r="B478" s="14">
        <v>14</v>
      </c>
      <c r="C478" s="50" t="s">
        <v>545</v>
      </c>
      <c r="D478" s="50" t="s">
        <v>21</v>
      </c>
      <c r="E478" s="50" t="s">
        <v>57</v>
      </c>
      <c r="F478" s="165">
        <v>20</v>
      </c>
      <c r="G478" s="21">
        <v>408</v>
      </c>
      <c r="H478" s="15">
        <v>1</v>
      </c>
      <c r="I478" s="15" t="s">
        <v>26</v>
      </c>
      <c r="J478" s="15">
        <v>2</v>
      </c>
      <c r="K478" s="15" t="s">
        <v>549</v>
      </c>
      <c r="L478" s="29">
        <v>38.729999999999997</v>
      </c>
      <c r="M478" s="29">
        <f t="shared" si="17"/>
        <v>4879.9799999999996</v>
      </c>
      <c r="N478" s="29"/>
      <c r="O478" s="48" t="s">
        <v>20</v>
      </c>
      <c r="P478" s="46"/>
    </row>
    <row r="479" spans="1:16" s="66" customFormat="1" ht="15" x14ac:dyDescent="0.25">
      <c r="A479" s="1"/>
      <c r="B479" s="14">
        <v>15</v>
      </c>
      <c r="C479" s="50" t="s">
        <v>547</v>
      </c>
      <c r="D479" s="50" t="s">
        <v>21</v>
      </c>
      <c r="E479" s="50" t="s">
        <v>57</v>
      </c>
      <c r="F479" s="165">
        <v>20</v>
      </c>
      <c r="G479" s="21">
        <v>435</v>
      </c>
      <c r="H479" s="15">
        <v>1</v>
      </c>
      <c r="I479" s="15" t="s">
        <v>26</v>
      </c>
      <c r="J479" s="15">
        <v>2</v>
      </c>
      <c r="K479" s="15" t="s">
        <v>550</v>
      </c>
      <c r="L479" s="29">
        <v>139.44</v>
      </c>
      <c r="M479" s="29">
        <f t="shared" si="17"/>
        <v>17569.439999999999</v>
      </c>
      <c r="N479" s="29"/>
      <c r="O479" s="48" t="s">
        <v>20</v>
      </c>
      <c r="P479" s="46"/>
    </row>
    <row r="480" spans="1:16" s="66" customFormat="1" ht="15" x14ac:dyDescent="0.25">
      <c r="A480" s="1"/>
      <c r="B480" s="14">
        <v>16</v>
      </c>
      <c r="C480" s="50" t="s">
        <v>547</v>
      </c>
      <c r="D480" s="50" t="s">
        <v>21</v>
      </c>
      <c r="E480" s="50" t="s">
        <v>57</v>
      </c>
      <c r="F480" s="165">
        <v>20</v>
      </c>
      <c r="G480" s="21">
        <v>435</v>
      </c>
      <c r="H480" s="15">
        <v>2</v>
      </c>
      <c r="I480" s="15" t="s">
        <v>24</v>
      </c>
      <c r="J480" s="15">
        <v>2</v>
      </c>
      <c r="K480" s="15" t="s">
        <v>188</v>
      </c>
      <c r="L480" s="29">
        <v>206.58</v>
      </c>
      <c r="M480" s="29">
        <f t="shared" si="17"/>
        <v>26029.08</v>
      </c>
      <c r="N480" s="29"/>
      <c r="O480" s="48" t="s">
        <v>20</v>
      </c>
      <c r="P480" s="46"/>
    </row>
    <row r="481" spans="1:16" s="66" customFormat="1" ht="15" x14ac:dyDescent="0.25">
      <c r="A481" s="1"/>
      <c r="B481" s="14">
        <v>17</v>
      </c>
      <c r="C481" s="50" t="s">
        <v>547</v>
      </c>
      <c r="D481" s="50" t="s">
        <v>21</v>
      </c>
      <c r="E481" s="50" t="s">
        <v>542</v>
      </c>
      <c r="F481" s="165">
        <v>20</v>
      </c>
      <c r="G481" s="21">
        <v>453</v>
      </c>
      <c r="H481" s="15">
        <v>1</v>
      </c>
      <c r="I481" s="15" t="s">
        <v>38</v>
      </c>
      <c r="J481" s="15">
        <v>1</v>
      </c>
      <c r="K481" s="15" t="s">
        <v>188</v>
      </c>
      <c r="L481" s="29">
        <v>146.66999999999999</v>
      </c>
      <c r="M481" s="29">
        <f t="shared" si="17"/>
        <v>18480.419999999998</v>
      </c>
      <c r="N481" s="29"/>
      <c r="O481" s="48" t="s">
        <v>20</v>
      </c>
      <c r="P481" s="46"/>
    </row>
    <row r="482" spans="1:16" s="66" customFormat="1" ht="15" x14ac:dyDescent="0.25">
      <c r="A482" s="1"/>
      <c r="B482" s="14">
        <v>18</v>
      </c>
      <c r="C482" s="50" t="s">
        <v>547</v>
      </c>
      <c r="D482" s="50" t="s">
        <v>21</v>
      </c>
      <c r="E482" s="50" t="s">
        <v>57</v>
      </c>
      <c r="F482" s="165">
        <v>20</v>
      </c>
      <c r="G482" s="21">
        <v>453</v>
      </c>
      <c r="H482" s="15">
        <v>2</v>
      </c>
      <c r="I482" s="15" t="s">
        <v>26</v>
      </c>
      <c r="J482" s="15">
        <v>2</v>
      </c>
      <c r="K482" s="15" t="s">
        <v>549</v>
      </c>
      <c r="L482" s="29">
        <v>32.28</v>
      </c>
      <c r="M482" s="29">
        <f t="shared" si="17"/>
        <v>4067.28</v>
      </c>
      <c r="N482" s="29"/>
      <c r="O482" s="48" t="s">
        <v>20</v>
      </c>
      <c r="P482" s="46"/>
    </row>
    <row r="483" spans="1:16" s="66" customFormat="1" ht="15" x14ac:dyDescent="0.25">
      <c r="A483" s="1"/>
      <c r="B483" s="14">
        <v>19</v>
      </c>
      <c r="C483" s="50"/>
      <c r="D483" s="50" t="s">
        <v>21</v>
      </c>
      <c r="E483" s="50"/>
      <c r="F483" s="165">
        <v>20</v>
      </c>
      <c r="G483" s="21">
        <v>551</v>
      </c>
      <c r="H483" s="15"/>
      <c r="I483" s="15" t="s">
        <v>75</v>
      </c>
      <c r="J483" s="15"/>
      <c r="K483" s="15"/>
      <c r="L483" s="29"/>
      <c r="M483" s="29">
        <f t="shared" si="17"/>
        <v>0</v>
      </c>
      <c r="N483" s="29"/>
      <c r="O483" s="48" t="s">
        <v>20</v>
      </c>
      <c r="P483" s="46"/>
    </row>
    <row r="484" spans="1:16" s="66" customFormat="1" ht="15" x14ac:dyDescent="0.25">
      <c r="A484" s="1"/>
      <c r="B484" s="14">
        <v>20</v>
      </c>
      <c r="C484" s="50" t="s">
        <v>547</v>
      </c>
      <c r="D484" s="50" t="s">
        <v>21</v>
      </c>
      <c r="E484" s="50" t="s">
        <v>57</v>
      </c>
      <c r="F484" s="165">
        <v>21</v>
      </c>
      <c r="G484" s="21">
        <v>349</v>
      </c>
      <c r="H484" s="15">
        <v>3</v>
      </c>
      <c r="I484" s="15" t="s">
        <v>49</v>
      </c>
      <c r="J484" s="15">
        <v>1</v>
      </c>
      <c r="K484" s="15" t="s">
        <v>551</v>
      </c>
      <c r="L484" s="29">
        <v>105.36</v>
      </c>
      <c r="M484" s="29">
        <f t="shared" ref="M484:M496" si="18">L484*126</f>
        <v>13275.36</v>
      </c>
      <c r="N484" s="29"/>
      <c r="O484" s="48" t="s">
        <v>20</v>
      </c>
      <c r="P484" s="46"/>
    </row>
    <row r="485" spans="1:16" s="66" customFormat="1" ht="15" x14ac:dyDescent="0.25">
      <c r="A485" s="1"/>
      <c r="B485" s="14">
        <v>21</v>
      </c>
      <c r="C485" s="50" t="s">
        <v>547</v>
      </c>
      <c r="D485" s="50" t="s">
        <v>21</v>
      </c>
      <c r="E485" s="50" t="s">
        <v>57</v>
      </c>
      <c r="F485" s="165">
        <v>21</v>
      </c>
      <c r="G485" s="21">
        <v>349</v>
      </c>
      <c r="H485" s="15">
        <v>4</v>
      </c>
      <c r="I485" s="15" t="s">
        <v>49</v>
      </c>
      <c r="J485" s="15">
        <v>1</v>
      </c>
      <c r="K485" s="15" t="s">
        <v>552</v>
      </c>
      <c r="L485" s="29">
        <v>69.41</v>
      </c>
      <c r="M485" s="29">
        <f t="shared" si="18"/>
        <v>8745.66</v>
      </c>
      <c r="N485" s="29"/>
      <c r="O485" s="48" t="s">
        <v>20</v>
      </c>
      <c r="P485" s="46"/>
    </row>
    <row r="486" spans="1:16" s="66" customFormat="1" ht="15" x14ac:dyDescent="0.25">
      <c r="A486" s="1"/>
      <c r="B486" s="14">
        <v>22</v>
      </c>
      <c r="C486" s="50" t="s">
        <v>553</v>
      </c>
      <c r="D486" s="50" t="s">
        <v>21</v>
      </c>
      <c r="E486" s="50" t="s">
        <v>57</v>
      </c>
      <c r="F486" s="165">
        <v>21</v>
      </c>
      <c r="G486" s="21">
        <v>352</v>
      </c>
      <c r="H486" s="15">
        <v>1</v>
      </c>
      <c r="I486" s="15" t="s">
        <v>49</v>
      </c>
      <c r="J486" s="15">
        <v>3</v>
      </c>
      <c r="K486" s="15" t="s">
        <v>554</v>
      </c>
      <c r="L486" s="29">
        <v>82.22</v>
      </c>
      <c r="M486" s="29">
        <f t="shared" si="18"/>
        <v>10359.719999999999</v>
      </c>
      <c r="N486" s="29"/>
      <c r="O486" s="48" t="s">
        <v>20</v>
      </c>
      <c r="P486" s="46"/>
    </row>
    <row r="487" spans="1:16" s="66" customFormat="1" ht="15" x14ac:dyDescent="0.25">
      <c r="A487" s="1"/>
      <c r="B487" s="14">
        <v>23</v>
      </c>
      <c r="C487" s="50" t="s">
        <v>553</v>
      </c>
      <c r="D487" s="50" t="s">
        <v>21</v>
      </c>
      <c r="E487" s="50" t="s">
        <v>57</v>
      </c>
      <c r="F487" s="165">
        <v>21</v>
      </c>
      <c r="G487" s="21">
        <v>352</v>
      </c>
      <c r="H487" s="15">
        <v>2</v>
      </c>
      <c r="I487" s="15" t="s">
        <v>49</v>
      </c>
      <c r="J487" s="15">
        <v>3</v>
      </c>
      <c r="K487" s="15" t="s">
        <v>554</v>
      </c>
      <c r="L487" s="29">
        <v>82.22</v>
      </c>
      <c r="M487" s="29">
        <f t="shared" si="18"/>
        <v>10359.719999999999</v>
      </c>
      <c r="N487" s="29"/>
      <c r="O487" s="48" t="s">
        <v>20</v>
      </c>
      <c r="P487" s="46"/>
    </row>
    <row r="488" spans="1:16" s="66" customFormat="1" ht="15" x14ac:dyDescent="0.25">
      <c r="A488" s="1"/>
      <c r="B488" s="14">
        <v>24</v>
      </c>
      <c r="C488" s="50" t="s">
        <v>553</v>
      </c>
      <c r="D488" s="50" t="s">
        <v>21</v>
      </c>
      <c r="E488" s="50" t="s">
        <v>419</v>
      </c>
      <c r="F488" s="165">
        <v>21</v>
      </c>
      <c r="G488" s="21">
        <v>352</v>
      </c>
      <c r="H488" s="15">
        <v>3</v>
      </c>
      <c r="I488" s="15" t="s">
        <v>24</v>
      </c>
      <c r="J488" s="15">
        <v>2</v>
      </c>
      <c r="K488" s="15" t="s">
        <v>190</v>
      </c>
      <c r="L488" s="29">
        <v>284.05</v>
      </c>
      <c r="M488" s="29">
        <f t="shared" si="18"/>
        <v>35790.300000000003</v>
      </c>
      <c r="N488" s="29"/>
      <c r="O488" s="48" t="s">
        <v>20</v>
      </c>
      <c r="P488" s="46"/>
    </row>
    <row r="489" spans="1:16" s="66" customFormat="1" ht="15" x14ac:dyDescent="0.25">
      <c r="A489" s="1"/>
      <c r="B489" s="14">
        <v>25</v>
      </c>
      <c r="C489" s="50" t="s">
        <v>553</v>
      </c>
      <c r="D489" s="50" t="s">
        <v>21</v>
      </c>
      <c r="E489" s="50" t="s">
        <v>555</v>
      </c>
      <c r="F489" s="165">
        <v>21</v>
      </c>
      <c r="G489" s="21">
        <v>352</v>
      </c>
      <c r="H489" s="15">
        <v>4</v>
      </c>
      <c r="I489" s="15" t="s">
        <v>24</v>
      </c>
      <c r="J489" s="15">
        <v>2</v>
      </c>
      <c r="K489" s="15" t="s">
        <v>190</v>
      </c>
      <c r="L489" s="29">
        <v>284.05</v>
      </c>
      <c r="M489" s="29">
        <f t="shared" si="18"/>
        <v>35790.300000000003</v>
      </c>
      <c r="N489" s="29"/>
      <c r="O489" s="48" t="s">
        <v>20</v>
      </c>
      <c r="P489" s="46"/>
    </row>
    <row r="490" spans="1:16" s="66" customFormat="1" ht="15" x14ac:dyDescent="0.25">
      <c r="A490" s="1"/>
      <c r="B490" s="14">
        <v>26</v>
      </c>
      <c r="C490" s="50" t="s">
        <v>547</v>
      </c>
      <c r="D490" s="50" t="s">
        <v>21</v>
      </c>
      <c r="E490" s="50" t="s">
        <v>57</v>
      </c>
      <c r="F490" s="165">
        <v>21</v>
      </c>
      <c r="G490" s="21">
        <v>368</v>
      </c>
      <c r="H490" s="15">
        <v>4</v>
      </c>
      <c r="I490" s="15" t="s">
        <v>26</v>
      </c>
      <c r="J490" s="15">
        <v>1</v>
      </c>
      <c r="K490" s="15" t="s">
        <v>556</v>
      </c>
      <c r="L490" s="29">
        <v>61.97</v>
      </c>
      <c r="M490" s="29">
        <f t="shared" si="18"/>
        <v>7808.22</v>
      </c>
      <c r="N490" s="29"/>
      <c r="O490" s="48" t="s">
        <v>20</v>
      </c>
      <c r="P490" s="46"/>
    </row>
    <row r="491" spans="1:16" s="66" customFormat="1" ht="15" x14ac:dyDescent="0.25">
      <c r="A491" s="1"/>
      <c r="B491" s="14">
        <v>27</v>
      </c>
      <c r="C491" s="50" t="s">
        <v>547</v>
      </c>
      <c r="D491" s="50" t="s">
        <v>21</v>
      </c>
      <c r="E491" s="50" t="s">
        <v>57</v>
      </c>
      <c r="F491" s="165">
        <v>21</v>
      </c>
      <c r="G491" s="21">
        <v>368</v>
      </c>
      <c r="H491" s="15">
        <v>5</v>
      </c>
      <c r="I491" s="15" t="s">
        <v>26</v>
      </c>
      <c r="J491" s="15">
        <v>1</v>
      </c>
      <c r="K491" s="15" t="s">
        <v>557</v>
      </c>
      <c r="L491" s="29">
        <v>18.079999999999998</v>
      </c>
      <c r="M491" s="29">
        <f t="shared" si="18"/>
        <v>2278.08</v>
      </c>
      <c r="N491" s="29"/>
      <c r="O491" s="48" t="s">
        <v>20</v>
      </c>
      <c r="P491" s="46"/>
    </row>
    <row r="492" spans="1:16" s="66" customFormat="1" ht="15" x14ac:dyDescent="0.25">
      <c r="A492" s="1"/>
      <c r="B492" s="14">
        <v>28</v>
      </c>
      <c r="C492" s="50" t="s">
        <v>547</v>
      </c>
      <c r="D492" s="50" t="s">
        <v>21</v>
      </c>
      <c r="E492" s="50" t="s">
        <v>57</v>
      </c>
      <c r="F492" s="165">
        <v>21</v>
      </c>
      <c r="G492" s="21">
        <v>368</v>
      </c>
      <c r="H492" s="15">
        <v>6</v>
      </c>
      <c r="I492" s="15" t="s">
        <v>26</v>
      </c>
      <c r="J492" s="15">
        <v>1</v>
      </c>
      <c r="K492" s="15" t="s">
        <v>558</v>
      </c>
      <c r="L492" s="29">
        <v>23.24</v>
      </c>
      <c r="M492" s="29">
        <f t="shared" si="18"/>
        <v>2928.24</v>
      </c>
      <c r="N492" s="29"/>
      <c r="O492" s="48" t="s">
        <v>20</v>
      </c>
      <c r="P492" s="46"/>
    </row>
    <row r="493" spans="1:16" s="66" customFormat="1" ht="15" x14ac:dyDescent="0.25">
      <c r="A493" s="1"/>
      <c r="B493" s="14">
        <v>29</v>
      </c>
      <c r="C493" s="50" t="s">
        <v>547</v>
      </c>
      <c r="D493" s="50" t="s">
        <v>21</v>
      </c>
      <c r="E493" s="50" t="s">
        <v>57</v>
      </c>
      <c r="F493" s="165">
        <v>21</v>
      </c>
      <c r="G493" s="21">
        <v>368</v>
      </c>
      <c r="H493" s="15">
        <v>7</v>
      </c>
      <c r="I493" s="15" t="s">
        <v>26</v>
      </c>
      <c r="J493" s="15">
        <v>1</v>
      </c>
      <c r="K493" s="15" t="s">
        <v>559</v>
      </c>
      <c r="L493" s="29">
        <v>65.849999999999994</v>
      </c>
      <c r="M493" s="29">
        <f t="shared" si="18"/>
        <v>8297.0999999999985</v>
      </c>
      <c r="N493" s="29"/>
      <c r="O493" s="48" t="s">
        <v>20</v>
      </c>
      <c r="P493" s="46"/>
    </row>
    <row r="494" spans="1:16" s="66" customFormat="1" ht="15" x14ac:dyDescent="0.25">
      <c r="A494" s="1"/>
      <c r="B494" s="14">
        <v>30</v>
      </c>
      <c r="C494" s="50" t="s">
        <v>553</v>
      </c>
      <c r="D494" s="50" t="s">
        <v>21</v>
      </c>
      <c r="E494" s="50" t="s">
        <v>57</v>
      </c>
      <c r="F494" s="165">
        <v>21</v>
      </c>
      <c r="G494" s="21">
        <v>371</v>
      </c>
      <c r="H494" s="15">
        <v>3</v>
      </c>
      <c r="I494" s="15" t="s">
        <v>26</v>
      </c>
      <c r="J494" s="15">
        <v>2</v>
      </c>
      <c r="K494" s="15" t="s">
        <v>560</v>
      </c>
      <c r="L494" s="29">
        <v>100.71</v>
      </c>
      <c r="M494" s="29">
        <f t="shared" si="18"/>
        <v>12689.46</v>
      </c>
      <c r="N494" s="29"/>
      <c r="O494" s="48" t="s">
        <v>20</v>
      </c>
      <c r="P494" s="46"/>
    </row>
    <row r="495" spans="1:16" s="66" customFormat="1" ht="15" x14ac:dyDescent="0.25">
      <c r="A495" s="1"/>
      <c r="B495" s="14">
        <v>31</v>
      </c>
      <c r="C495" s="50" t="s">
        <v>553</v>
      </c>
      <c r="D495" s="50" t="s">
        <v>21</v>
      </c>
      <c r="E495" s="50" t="s">
        <v>57</v>
      </c>
      <c r="F495" s="165">
        <v>21</v>
      </c>
      <c r="G495" s="21">
        <v>371</v>
      </c>
      <c r="H495" s="15">
        <v>5</v>
      </c>
      <c r="I495" s="15" t="s">
        <v>24</v>
      </c>
      <c r="J495" s="15">
        <v>2</v>
      </c>
      <c r="K495" s="15" t="s">
        <v>485</v>
      </c>
      <c r="L495" s="29">
        <v>464.81</v>
      </c>
      <c r="M495" s="29">
        <f t="shared" si="18"/>
        <v>58566.06</v>
      </c>
      <c r="N495" s="29"/>
      <c r="O495" s="48" t="s">
        <v>20</v>
      </c>
      <c r="P495" s="46"/>
    </row>
    <row r="496" spans="1:16" s="66" customFormat="1" ht="15" x14ac:dyDescent="0.25">
      <c r="A496" s="1"/>
      <c r="B496" s="14">
        <v>32</v>
      </c>
      <c r="C496" s="50" t="s">
        <v>553</v>
      </c>
      <c r="D496" s="50" t="s">
        <v>21</v>
      </c>
      <c r="E496" s="50" t="s">
        <v>57</v>
      </c>
      <c r="F496" s="165">
        <v>21</v>
      </c>
      <c r="G496" s="21">
        <v>371</v>
      </c>
      <c r="H496" s="15">
        <v>6</v>
      </c>
      <c r="I496" s="15" t="s">
        <v>24</v>
      </c>
      <c r="J496" s="15">
        <v>2</v>
      </c>
      <c r="K496" s="15" t="s">
        <v>485</v>
      </c>
      <c r="L496" s="29">
        <v>464.81</v>
      </c>
      <c r="M496" s="29">
        <f t="shared" si="18"/>
        <v>58566.06</v>
      </c>
      <c r="N496" s="29"/>
      <c r="O496" s="48" t="s">
        <v>20</v>
      </c>
      <c r="P496" s="46"/>
    </row>
    <row r="497" spans="1:16" s="66" customFormat="1" ht="15" x14ac:dyDescent="0.25">
      <c r="A497" s="1"/>
      <c r="B497" s="14">
        <v>33</v>
      </c>
      <c r="C497" s="50" t="s">
        <v>561</v>
      </c>
      <c r="D497" s="50" t="s">
        <v>21</v>
      </c>
      <c r="E497" s="50" t="s">
        <v>57</v>
      </c>
      <c r="F497" s="165">
        <v>22</v>
      </c>
      <c r="G497" s="21">
        <v>997</v>
      </c>
      <c r="H497" s="15">
        <v>1</v>
      </c>
      <c r="I497" s="15" t="s">
        <v>121</v>
      </c>
      <c r="J497" s="15" t="s">
        <v>30</v>
      </c>
      <c r="K497" s="15" t="s">
        <v>31</v>
      </c>
      <c r="L497" s="29">
        <v>596.51</v>
      </c>
      <c r="M497" s="29">
        <f>L497*126</f>
        <v>75160.259999999995</v>
      </c>
      <c r="N497" s="29"/>
      <c r="O497" s="48" t="s">
        <v>20</v>
      </c>
      <c r="P497" s="46"/>
    </row>
    <row r="498" spans="1:16" s="66" customFormat="1" ht="15" x14ac:dyDescent="0.25">
      <c r="A498" s="1"/>
      <c r="B498" s="14">
        <v>34</v>
      </c>
      <c r="C498" s="18" t="s">
        <v>562</v>
      </c>
      <c r="D498" s="50" t="s">
        <v>21</v>
      </c>
      <c r="E498" s="50"/>
      <c r="F498" s="165">
        <v>22</v>
      </c>
      <c r="G498" s="21">
        <v>998</v>
      </c>
      <c r="H498" s="15">
        <v>1</v>
      </c>
      <c r="I498" s="15" t="s">
        <v>229</v>
      </c>
      <c r="J498" s="15"/>
      <c r="K498" s="15"/>
      <c r="L498" s="29">
        <v>3132</v>
      </c>
      <c r="M498" s="29"/>
      <c r="N498" s="29">
        <f>L498*63</f>
        <v>197316</v>
      </c>
      <c r="O498" s="48" t="s">
        <v>353</v>
      </c>
      <c r="P498" s="46"/>
    </row>
    <row r="499" spans="1:16" s="66" customFormat="1" ht="15" x14ac:dyDescent="0.25">
      <c r="A499" s="1"/>
      <c r="B499" s="14">
        <v>35</v>
      </c>
      <c r="C499" s="50" t="s">
        <v>563</v>
      </c>
      <c r="D499" s="50" t="s">
        <v>21</v>
      </c>
      <c r="E499" s="50"/>
      <c r="F499" s="165">
        <v>22</v>
      </c>
      <c r="G499" s="21">
        <v>999</v>
      </c>
      <c r="H499" s="15">
        <v>1</v>
      </c>
      <c r="I499" s="15" t="s">
        <v>229</v>
      </c>
      <c r="J499" s="15"/>
      <c r="K499" s="15"/>
      <c r="L499" s="29">
        <v>1008</v>
      </c>
      <c r="M499" s="29"/>
      <c r="N499" s="29">
        <f>L499*63</f>
        <v>63504</v>
      </c>
      <c r="O499" s="48" t="s">
        <v>353</v>
      </c>
      <c r="P499" s="46"/>
    </row>
    <row r="500" spans="1:16" s="66" customFormat="1" ht="15" x14ac:dyDescent="0.25">
      <c r="A500" s="1"/>
      <c r="B500" s="14">
        <v>36</v>
      </c>
      <c r="C500" s="50" t="s">
        <v>561</v>
      </c>
      <c r="D500" s="50" t="s">
        <v>21</v>
      </c>
      <c r="E500" s="50" t="s">
        <v>57</v>
      </c>
      <c r="F500" s="165">
        <v>22</v>
      </c>
      <c r="G500" s="21">
        <v>1004</v>
      </c>
      <c r="H500" s="15">
        <v>1</v>
      </c>
      <c r="I500" s="15" t="s">
        <v>26</v>
      </c>
      <c r="J500" s="15">
        <v>2</v>
      </c>
      <c r="K500" s="15" t="s">
        <v>564</v>
      </c>
      <c r="L500" s="29">
        <v>232.41</v>
      </c>
      <c r="M500" s="29">
        <f>L500*126</f>
        <v>29283.66</v>
      </c>
      <c r="N500" s="29"/>
      <c r="O500" s="48" t="s">
        <v>20</v>
      </c>
      <c r="P500" s="46"/>
    </row>
    <row r="501" spans="1:16" s="66" customFormat="1" ht="15" x14ac:dyDescent="0.25">
      <c r="A501" s="1"/>
      <c r="B501" s="14">
        <v>37</v>
      </c>
      <c r="C501" s="50" t="s">
        <v>561</v>
      </c>
      <c r="D501" s="50" t="s">
        <v>21</v>
      </c>
      <c r="E501" s="50" t="s">
        <v>419</v>
      </c>
      <c r="F501" s="165">
        <v>22</v>
      </c>
      <c r="G501" s="21">
        <v>1004</v>
      </c>
      <c r="H501" s="15">
        <v>2</v>
      </c>
      <c r="I501" s="15" t="s">
        <v>29</v>
      </c>
      <c r="J501" s="15">
        <v>2</v>
      </c>
      <c r="K501" s="15" t="s">
        <v>204</v>
      </c>
      <c r="L501" s="29">
        <v>418.33</v>
      </c>
      <c r="M501" s="29">
        <f t="shared" ref="M501:M503" si="19">L501*126</f>
        <v>52709.579999999994</v>
      </c>
      <c r="N501" s="29"/>
      <c r="O501" s="48" t="s">
        <v>20</v>
      </c>
      <c r="P501" s="46"/>
    </row>
    <row r="502" spans="1:16" s="66" customFormat="1" ht="15" x14ac:dyDescent="0.25">
      <c r="A502" s="1"/>
      <c r="B502" s="14">
        <v>38</v>
      </c>
      <c r="C502" s="50" t="s">
        <v>561</v>
      </c>
      <c r="D502" s="50" t="s">
        <v>21</v>
      </c>
      <c r="E502" s="50" t="s">
        <v>555</v>
      </c>
      <c r="F502" s="165">
        <v>22</v>
      </c>
      <c r="G502" s="21">
        <v>1004</v>
      </c>
      <c r="H502" s="15">
        <v>3</v>
      </c>
      <c r="I502" s="15" t="s">
        <v>29</v>
      </c>
      <c r="J502" s="15">
        <v>2</v>
      </c>
      <c r="K502" s="15" t="s">
        <v>204</v>
      </c>
      <c r="L502" s="29">
        <v>418.33</v>
      </c>
      <c r="M502" s="29">
        <f t="shared" si="19"/>
        <v>52709.579999999994</v>
      </c>
      <c r="N502" s="29"/>
      <c r="O502" s="48" t="s">
        <v>20</v>
      </c>
      <c r="P502" s="46"/>
    </row>
    <row r="503" spans="1:16" s="66" customFormat="1" ht="15" x14ac:dyDescent="0.25">
      <c r="A503" s="1"/>
      <c r="B503" s="14">
        <v>39</v>
      </c>
      <c r="C503" s="50" t="s">
        <v>561</v>
      </c>
      <c r="D503" s="50" t="s">
        <v>21</v>
      </c>
      <c r="E503" s="50" t="s">
        <v>565</v>
      </c>
      <c r="F503" s="165">
        <v>22</v>
      </c>
      <c r="G503" s="21">
        <v>1004</v>
      </c>
      <c r="H503" s="15">
        <v>4</v>
      </c>
      <c r="I503" s="15" t="s">
        <v>29</v>
      </c>
      <c r="J503" s="15">
        <v>2</v>
      </c>
      <c r="K503" s="15" t="s">
        <v>204</v>
      </c>
      <c r="L503" s="29">
        <v>418.33</v>
      </c>
      <c r="M503" s="29">
        <f t="shared" si="19"/>
        <v>52709.579999999994</v>
      </c>
      <c r="N503" s="29"/>
      <c r="O503" s="48" t="s">
        <v>20</v>
      </c>
      <c r="P503" s="46"/>
    </row>
    <row r="504" spans="1:16" s="66" customFormat="1" ht="15" x14ac:dyDescent="0.25">
      <c r="A504" s="1"/>
      <c r="B504" s="14">
        <v>40</v>
      </c>
      <c r="C504" s="18" t="s">
        <v>562</v>
      </c>
      <c r="D504" s="50" t="s">
        <v>21</v>
      </c>
      <c r="E504" s="50" t="s">
        <v>57</v>
      </c>
      <c r="F504" s="165">
        <v>22</v>
      </c>
      <c r="G504" s="21">
        <v>1017</v>
      </c>
      <c r="H504" s="15">
        <v>1</v>
      </c>
      <c r="I504" s="15" t="s">
        <v>26</v>
      </c>
      <c r="J504" s="15">
        <v>2</v>
      </c>
      <c r="K504" s="15" t="s">
        <v>566</v>
      </c>
      <c r="L504" s="29">
        <v>309.87</v>
      </c>
      <c r="M504" s="29">
        <f>L504*126</f>
        <v>39043.620000000003</v>
      </c>
      <c r="N504" s="29"/>
      <c r="O504" s="48" t="s">
        <v>20</v>
      </c>
      <c r="P504" s="46"/>
    </row>
    <row r="505" spans="1:16" s="66" customFormat="1" ht="15" x14ac:dyDescent="0.25">
      <c r="A505" s="1"/>
      <c r="B505" s="14">
        <v>41</v>
      </c>
      <c r="C505" s="18" t="s">
        <v>562</v>
      </c>
      <c r="D505" s="50" t="s">
        <v>21</v>
      </c>
      <c r="E505" s="50" t="s">
        <v>419</v>
      </c>
      <c r="F505" s="165">
        <v>22</v>
      </c>
      <c r="G505" s="21">
        <v>1017</v>
      </c>
      <c r="H505" s="15">
        <v>2</v>
      </c>
      <c r="I505" s="15" t="s">
        <v>24</v>
      </c>
      <c r="J505" s="15">
        <v>2</v>
      </c>
      <c r="K505" s="15" t="s">
        <v>46</v>
      </c>
      <c r="L505" s="29">
        <v>438.99</v>
      </c>
      <c r="M505" s="29">
        <f t="shared" ref="M505:M506" si="20">L505*126</f>
        <v>55312.74</v>
      </c>
      <c r="N505" s="29"/>
      <c r="O505" s="48" t="s">
        <v>20</v>
      </c>
      <c r="P505" s="46"/>
    </row>
    <row r="506" spans="1:16" s="66" customFormat="1" ht="15" x14ac:dyDescent="0.25">
      <c r="A506" s="1"/>
      <c r="B506" s="14">
        <v>42</v>
      </c>
      <c r="C506" s="18" t="s">
        <v>562</v>
      </c>
      <c r="D506" s="50" t="s">
        <v>21</v>
      </c>
      <c r="E506" s="50" t="s">
        <v>555</v>
      </c>
      <c r="F506" s="165">
        <v>22</v>
      </c>
      <c r="G506" s="21">
        <v>1017</v>
      </c>
      <c r="H506" s="15">
        <v>3</v>
      </c>
      <c r="I506" s="15" t="s">
        <v>24</v>
      </c>
      <c r="J506" s="15">
        <v>2</v>
      </c>
      <c r="K506" s="15" t="s">
        <v>46</v>
      </c>
      <c r="L506" s="29">
        <v>438.99</v>
      </c>
      <c r="M506" s="29">
        <f t="shared" si="20"/>
        <v>55312.74</v>
      </c>
      <c r="N506" s="29"/>
      <c r="O506" s="48" t="s">
        <v>20</v>
      </c>
      <c r="P506" s="46"/>
    </row>
    <row r="507" spans="1:16" s="66" customFormat="1" ht="15" x14ac:dyDescent="0.25">
      <c r="A507" s="1"/>
      <c r="B507" s="14">
        <v>43</v>
      </c>
      <c r="C507" s="18" t="s">
        <v>562</v>
      </c>
      <c r="D507" s="50" t="s">
        <v>21</v>
      </c>
      <c r="E507" s="50" t="s">
        <v>57</v>
      </c>
      <c r="F507" s="165">
        <v>22</v>
      </c>
      <c r="G507" s="21">
        <v>1021</v>
      </c>
      <c r="H507" s="15">
        <v>1</v>
      </c>
      <c r="I507" s="15" t="s">
        <v>29</v>
      </c>
      <c r="J507" s="15">
        <v>2</v>
      </c>
      <c r="K507" s="15" t="s">
        <v>271</v>
      </c>
      <c r="L507" s="29">
        <v>557.77</v>
      </c>
      <c r="M507" s="29">
        <f>L507*126</f>
        <v>70279.02</v>
      </c>
      <c r="N507" s="29"/>
      <c r="O507" s="48" t="s">
        <v>20</v>
      </c>
      <c r="P507" s="46"/>
    </row>
    <row r="508" spans="1:16" s="66" customFormat="1" ht="15" x14ac:dyDescent="0.25">
      <c r="A508" s="1"/>
      <c r="B508" s="14">
        <v>44</v>
      </c>
      <c r="C508" s="18" t="s">
        <v>562</v>
      </c>
      <c r="D508" s="50" t="s">
        <v>21</v>
      </c>
      <c r="E508" s="50" t="s">
        <v>57</v>
      </c>
      <c r="F508" s="165">
        <v>22</v>
      </c>
      <c r="G508" s="21">
        <v>1021</v>
      </c>
      <c r="H508" s="15">
        <v>2</v>
      </c>
      <c r="I508" s="15" t="s">
        <v>26</v>
      </c>
      <c r="J508" s="15">
        <v>2</v>
      </c>
      <c r="K508" s="15" t="s">
        <v>567</v>
      </c>
      <c r="L508" s="29">
        <v>309.87</v>
      </c>
      <c r="M508" s="29">
        <f t="shared" ref="M508:M510" si="21">L508*126</f>
        <v>39043.620000000003</v>
      </c>
      <c r="N508" s="29"/>
      <c r="O508" s="48" t="s">
        <v>20</v>
      </c>
      <c r="P508" s="46"/>
    </row>
    <row r="509" spans="1:16" s="66" customFormat="1" ht="15" x14ac:dyDescent="0.25">
      <c r="A509" s="1"/>
      <c r="B509" s="14">
        <v>45</v>
      </c>
      <c r="C509" s="18" t="s">
        <v>562</v>
      </c>
      <c r="D509" s="50" t="s">
        <v>21</v>
      </c>
      <c r="E509" s="50" t="s">
        <v>57</v>
      </c>
      <c r="F509" s="165">
        <v>22</v>
      </c>
      <c r="G509" s="21">
        <v>1023</v>
      </c>
      <c r="H509" s="15">
        <v>1</v>
      </c>
      <c r="I509" s="15" t="s">
        <v>49</v>
      </c>
      <c r="J509" s="15">
        <v>3</v>
      </c>
      <c r="K509" s="15" t="s">
        <v>554</v>
      </c>
      <c r="L509" s="29">
        <v>85.22</v>
      </c>
      <c r="M509" s="29">
        <f t="shared" si="21"/>
        <v>10737.72</v>
      </c>
      <c r="N509" s="29"/>
      <c r="O509" s="48" t="s">
        <v>20</v>
      </c>
      <c r="P509" s="46"/>
    </row>
    <row r="510" spans="1:16" s="66" customFormat="1" ht="15" x14ac:dyDescent="0.25">
      <c r="A510" s="1"/>
      <c r="B510" s="14">
        <v>46</v>
      </c>
      <c r="C510" s="18" t="s">
        <v>562</v>
      </c>
      <c r="D510" s="50" t="s">
        <v>21</v>
      </c>
      <c r="E510" s="50" t="s">
        <v>57</v>
      </c>
      <c r="F510" s="165">
        <v>22</v>
      </c>
      <c r="G510" s="21">
        <v>1417</v>
      </c>
      <c r="H510" s="15">
        <v>1</v>
      </c>
      <c r="I510" s="15" t="s">
        <v>70</v>
      </c>
      <c r="J510" s="15">
        <v>1</v>
      </c>
      <c r="K510" s="15" t="s">
        <v>95</v>
      </c>
      <c r="L510" s="29">
        <v>222.08</v>
      </c>
      <c r="M510" s="29">
        <f t="shared" si="21"/>
        <v>27982.080000000002</v>
      </c>
      <c r="N510" s="29"/>
      <c r="O510" s="48" t="s">
        <v>20</v>
      </c>
      <c r="P510" s="46"/>
    </row>
    <row r="511" spans="1:16" s="66" customFormat="1" ht="15" x14ac:dyDescent="0.25">
      <c r="A511" s="1"/>
      <c r="B511" s="249"/>
      <c r="C511" s="250"/>
      <c r="D511" s="250"/>
      <c r="E511" s="250"/>
      <c r="F511" s="250"/>
      <c r="G511" s="249"/>
      <c r="H511" s="249"/>
      <c r="I511" s="249"/>
      <c r="J511" s="249"/>
      <c r="K511" s="249"/>
      <c r="L511" s="418"/>
      <c r="M511" s="418"/>
      <c r="N511" s="418"/>
      <c r="O511" s="249"/>
      <c r="P511" s="46"/>
    </row>
    <row r="512" spans="1:16" s="66" customFormat="1" ht="15" x14ac:dyDescent="0.25">
      <c r="A512" s="1"/>
      <c r="B512" s="471" t="s">
        <v>42</v>
      </c>
      <c r="C512" s="472"/>
      <c r="D512" s="472"/>
      <c r="E512" s="472"/>
      <c r="F512" s="472"/>
      <c r="G512" s="472"/>
      <c r="H512" s="472"/>
      <c r="I512" s="472"/>
      <c r="J512" s="473"/>
      <c r="K512" s="3" t="s">
        <v>43</v>
      </c>
      <c r="L512" s="5">
        <f>SUM(L465:L510)</f>
        <v>14434.220000000003</v>
      </c>
      <c r="M512" s="5">
        <f>SUM(M465:M510)</f>
        <v>1266831.72</v>
      </c>
      <c r="N512" s="5">
        <f>SUM(N465:N510)</f>
        <v>275940</v>
      </c>
      <c r="O512" s="397">
        <f>SUM(M512+N512)</f>
        <v>1542771.72</v>
      </c>
      <c r="P512" s="46"/>
    </row>
    <row r="513" spans="1:16" s="74" customFormat="1" x14ac:dyDescent="0.25">
      <c r="A513" s="77"/>
      <c r="B513" s="284"/>
      <c r="C513" s="285"/>
      <c r="D513" s="285"/>
      <c r="E513" s="285"/>
      <c r="F513" s="285"/>
      <c r="G513" s="284"/>
      <c r="H513" s="284"/>
      <c r="I513" s="284"/>
      <c r="J513" s="284"/>
      <c r="K513" s="284"/>
      <c r="L513" s="284"/>
      <c r="M513" s="284"/>
      <c r="N513" s="284"/>
      <c r="O513" s="284"/>
      <c r="P513" s="75"/>
    </row>
    <row r="514" spans="1:16" s="161" customFormat="1" ht="26.25" x14ac:dyDescent="0.25">
      <c r="A514" s="139"/>
      <c r="B514" s="11">
        <v>14</v>
      </c>
      <c r="C514" s="483" t="s">
        <v>568</v>
      </c>
      <c r="D514" s="483"/>
      <c r="E514" s="484" t="s">
        <v>191</v>
      </c>
      <c r="F514" s="484"/>
      <c r="G514" s="484"/>
      <c r="H514" s="484"/>
      <c r="I514" s="484"/>
      <c r="J514" s="484"/>
      <c r="K514" s="484"/>
      <c r="L514" s="484"/>
      <c r="M514" s="484"/>
      <c r="N514" s="484"/>
      <c r="O514" s="484"/>
      <c r="P514" s="147"/>
    </row>
    <row r="515" spans="1:16" s="74" customFormat="1" x14ac:dyDescent="0.25">
      <c r="A515" s="77"/>
      <c r="B515" s="284"/>
      <c r="C515" s="285"/>
      <c r="D515" s="285"/>
      <c r="E515" s="285"/>
      <c r="F515" s="285"/>
      <c r="G515" s="284"/>
      <c r="H515" s="284"/>
      <c r="I515" s="284"/>
      <c r="J515" s="284"/>
      <c r="K515" s="284"/>
      <c r="L515" s="284"/>
      <c r="M515" s="284"/>
      <c r="N515" s="284"/>
      <c r="O515" s="284"/>
      <c r="P515" s="75"/>
    </row>
    <row r="516" spans="1:16" s="66" customFormat="1" ht="15" x14ac:dyDescent="0.25">
      <c r="A516" s="1"/>
      <c r="B516" s="14">
        <v>1</v>
      </c>
      <c r="C516" s="50" t="s">
        <v>569</v>
      </c>
      <c r="D516" s="50" t="s">
        <v>21</v>
      </c>
      <c r="E516" s="50" t="s">
        <v>570</v>
      </c>
      <c r="F516" s="165">
        <v>1</v>
      </c>
      <c r="G516" s="21">
        <v>222</v>
      </c>
      <c r="H516" s="15"/>
      <c r="I516" s="15" t="s">
        <v>26</v>
      </c>
      <c r="J516" s="15">
        <v>1</v>
      </c>
      <c r="K516" s="15" t="s">
        <v>571</v>
      </c>
      <c r="L516" s="29">
        <v>223.73</v>
      </c>
      <c r="M516" s="29">
        <f>L516*126</f>
        <v>28189.98</v>
      </c>
      <c r="N516" s="29"/>
      <c r="O516" s="48" t="s">
        <v>20</v>
      </c>
      <c r="P516" s="46"/>
    </row>
    <row r="517" spans="1:16" s="66" customFormat="1" ht="15" x14ac:dyDescent="0.25">
      <c r="A517" s="1"/>
      <c r="B517" s="14">
        <v>2</v>
      </c>
      <c r="C517" s="50" t="s">
        <v>572</v>
      </c>
      <c r="D517" s="50" t="s">
        <v>21</v>
      </c>
      <c r="E517" s="50" t="s">
        <v>57</v>
      </c>
      <c r="F517" s="165">
        <v>1</v>
      </c>
      <c r="G517" s="21">
        <v>429</v>
      </c>
      <c r="H517" s="15">
        <v>1</v>
      </c>
      <c r="I517" s="15" t="s">
        <v>49</v>
      </c>
      <c r="J517" s="15">
        <v>2</v>
      </c>
      <c r="K517" s="15" t="s">
        <v>573</v>
      </c>
      <c r="L517" s="29">
        <v>93.22</v>
      </c>
      <c r="M517" s="29">
        <f t="shared" ref="M517:M525" si="22">L517*126</f>
        <v>11745.72</v>
      </c>
      <c r="N517" s="29"/>
      <c r="O517" s="48" t="s">
        <v>20</v>
      </c>
      <c r="P517" s="46"/>
    </row>
    <row r="518" spans="1:16" s="66" customFormat="1" ht="15" x14ac:dyDescent="0.25">
      <c r="A518" s="1"/>
      <c r="B518" s="14">
        <v>3</v>
      </c>
      <c r="C518" s="50" t="s">
        <v>572</v>
      </c>
      <c r="D518" s="50" t="s">
        <v>21</v>
      </c>
      <c r="E518" s="50" t="s">
        <v>57</v>
      </c>
      <c r="F518" s="165">
        <v>1</v>
      </c>
      <c r="G518" s="21">
        <v>429</v>
      </c>
      <c r="H518" s="15">
        <v>2</v>
      </c>
      <c r="I518" s="15" t="s">
        <v>26</v>
      </c>
      <c r="J518" s="15">
        <v>2</v>
      </c>
      <c r="K518" s="15" t="s">
        <v>566</v>
      </c>
      <c r="L518" s="29">
        <v>237.57</v>
      </c>
      <c r="M518" s="29">
        <f t="shared" si="22"/>
        <v>29933.82</v>
      </c>
      <c r="N518" s="29"/>
      <c r="O518" s="48" t="s">
        <v>20</v>
      </c>
      <c r="P518" s="46"/>
    </row>
    <row r="519" spans="1:16" s="66" customFormat="1" ht="15" x14ac:dyDescent="0.25">
      <c r="A519" s="1"/>
      <c r="B519" s="14">
        <v>4</v>
      </c>
      <c r="C519" s="50" t="s">
        <v>572</v>
      </c>
      <c r="D519" s="50" t="s">
        <v>21</v>
      </c>
      <c r="E519" s="50" t="s">
        <v>57</v>
      </c>
      <c r="F519" s="165">
        <v>1</v>
      </c>
      <c r="G519" s="21">
        <v>429</v>
      </c>
      <c r="H519" s="15">
        <v>3</v>
      </c>
      <c r="I519" s="15" t="s">
        <v>24</v>
      </c>
      <c r="J519" s="15">
        <v>2</v>
      </c>
      <c r="K519" s="15" t="s">
        <v>31</v>
      </c>
      <c r="L519" s="29">
        <v>224.14</v>
      </c>
      <c r="M519" s="29">
        <f t="shared" si="22"/>
        <v>28241.64</v>
      </c>
      <c r="N519" s="29"/>
      <c r="O519" s="48" t="s">
        <v>20</v>
      </c>
      <c r="P519" s="46"/>
    </row>
    <row r="520" spans="1:16" s="66" customFormat="1" ht="15" x14ac:dyDescent="0.25">
      <c r="A520" s="1"/>
      <c r="B520" s="14">
        <v>5</v>
      </c>
      <c r="C520" s="50" t="s">
        <v>572</v>
      </c>
      <c r="D520" s="50" t="s">
        <v>21</v>
      </c>
      <c r="E520" s="50" t="s">
        <v>57</v>
      </c>
      <c r="F520" s="165">
        <v>1</v>
      </c>
      <c r="G520" s="21">
        <v>429</v>
      </c>
      <c r="H520" s="15">
        <v>4</v>
      </c>
      <c r="I520" s="15" t="s">
        <v>26</v>
      </c>
      <c r="J520" s="15">
        <v>2</v>
      </c>
      <c r="K520" s="15" t="s">
        <v>549</v>
      </c>
      <c r="L520" s="29">
        <v>29.7</v>
      </c>
      <c r="M520" s="29">
        <f t="shared" si="22"/>
        <v>3742.2</v>
      </c>
      <c r="N520" s="29"/>
      <c r="O520" s="48" t="s">
        <v>20</v>
      </c>
      <c r="P520" s="46"/>
    </row>
    <row r="521" spans="1:16" s="66" customFormat="1" ht="15" x14ac:dyDescent="0.25">
      <c r="A521" s="1"/>
      <c r="B521" s="14">
        <v>6</v>
      </c>
      <c r="C521" s="50" t="s">
        <v>572</v>
      </c>
      <c r="D521" s="50" t="s">
        <v>21</v>
      </c>
      <c r="E521" s="50" t="s">
        <v>57</v>
      </c>
      <c r="F521" s="165">
        <v>1</v>
      </c>
      <c r="G521" s="21">
        <v>435</v>
      </c>
      <c r="H521" s="15">
        <v>1</v>
      </c>
      <c r="I521" s="15" t="s">
        <v>26</v>
      </c>
      <c r="J521" s="15">
        <v>2</v>
      </c>
      <c r="K521" s="15" t="s">
        <v>549</v>
      </c>
      <c r="L521" s="29">
        <v>29.7</v>
      </c>
      <c r="M521" s="29">
        <f t="shared" si="22"/>
        <v>3742.2</v>
      </c>
      <c r="N521" s="29"/>
      <c r="O521" s="48" t="s">
        <v>20</v>
      </c>
      <c r="P521" s="46"/>
    </row>
    <row r="522" spans="1:16" s="66" customFormat="1" ht="15" x14ac:dyDescent="0.25">
      <c r="A522" s="1"/>
      <c r="B522" s="14">
        <v>7</v>
      </c>
      <c r="C522" s="50" t="s">
        <v>572</v>
      </c>
      <c r="D522" s="50" t="s">
        <v>21</v>
      </c>
      <c r="E522" s="50" t="s">
        <v>57</v>
      </c>
      <c r="F522" s="165">
        <v>6</v>
      </c>
      <c r="G522" s="21">
        <v>441</v>
      </c>
      <c r="H522" s="15">
        <v>1</v>
      </c>
      <c r="I522" s="15" t="s">
        <v>136</v>
      </c>
      <c r="J522" s="15">
        <v>1</v>
      </c>
      <c r="K522" s="15" t="s">
        <v>574</v>
      </c>
      <c r="L522" s="29">
        <v>1128.46</v>
      </c>
      <c r="M522" s="29">
        <f>L522*42.84</f>
        <v>48343.226400000007</v>
      </c>
      <c r="N522" s="29"/>
      <c r="O522" s="48" t="s">
        <v>20</v>
      </c>
      <c r="P522" s="46"/>
    </row>
    <row r="523" spans="1:16" s="66" customFormat="1" ht="15" x14ac:dyDescent="0.25">
      <c r="A523" s="1"/>
      <c r="B523" s="14">
        <v>8</v>
      </c>
      <c r="C523" s="50" t="s">
        <v>572</v>
      </c>
      <c r="D523" s="50" t="s">
        <v>21</v>
      </c>
      <c r="E523" s="50" t="s">
        <v>57</v>
      </c>
      <c r="F523" s="165">
        <v>6</v>
      </c>
      <c r="G523" s="21">
        <v>441</v>
      </c>
      <c r="H523" s="15">
        <v>2</v>
      </c>
      <c r="I523" s="15" t="s">
        <v>24</v>
      </c>
      <c r="J523" s="15">
        <v>2</v>
      </c>
      <c r="K523" s="15" t="s">
        <v>330</v>
      </c>
      <c r="L523" s="29">
        <v>304.19</v>
      </c>
      <c r="M523" s="29">
        <f t="shared" si="22"/>
        <v>38327.94</v>
      </c>
      <c r="N523" s="29"/>
      <c r="O523" s="48" t="s">
        <v>20</v>
      </c>
      <c r="P523" s="46"/>
    </row>
    <row r="524" spans="1:16" s="66" customFormat="1" ht="15" x14ac:dyDescent="0.25">
      <c r="A524" s="1"/>
      <c r="B524" s="14">
        <v>9</v>
      </c>
      <c r="C524" s="50" t="s">
        <v>575</v>
      </c>
      <c r="D524" s="50" t="s">
        <v>21</v>
      </c>
      <c r="E524" s="50" t="s">
        <v>57</v>
      </c>
      <c r="F524" s="165">
        <v>10</v>
      </c>
      <c r="G524" s="21">
        <v>116</v>
      </c>
      <c r="H524" s="15"/>
      <c r="I524" s="15"/>
      <c r="J524" s="15"/>
      <c r="K524" s="15"/>
      <c r="L524" s="29"/>
      <c r="M524" s="29">
        <f t="shared" si="22"/>
        <v>0</v>
      </c>
      <c r="N524" s="29"/>
      <c r="O524" s="48" t="s">
        <v>20</v>
      </c>
      <c r="P524" s="46"/>
    </row>
    <row r="525" spans="1:16" s="66" customFormat="1" ht="15" x14ac:dyDescent="0.25">
      <c r="A525" s="1"/>
      <c r="B525" s="14">
        <v>10</v>
      </c>
      <c r="C525" s="50" t="s">
        <v>575</v>
      </c>
      <c r="D525" s="50" t="s">
        <v>21</v>
      </c>
      <c r="E525" s="50" t="s">
        <v>57</v>
      </c>
      <c r="F525" s="165">
        <v>10</v>
      </c>
      <c r="G525" s="21">
        <v>117</v>
      </c>
      <c r="H525" s="15"/>
      <c r="I525" s="15"/>
      <c r="J525" s="15"/>
      <c r="K525" s="15"/>
      <c r="L525" s="29"/>
      <c r="M525" s="29">
        <f t="shared" si="22"/>
        <v>0</v>
      </c>
      <c r="N525" s="29"/>
      <c r="O525" s="48" t="s">
        <v>20</v>
      </c>
      <c r="P525" s="46"/>
    </row>
    <row r="526" spans="1:16" s="66" customFormat="1" ht="15" x14ac:dyDescent="0.25">
      <c r="A526" s="1"/>
      <c r="B526" s="249"/>
      <c r="C526" s="250"/>
      <c r="D526" s="250"/>
      <c r="E526" s="250"/>
      <c r="F526" s="250"/>
      <c r="G526" s="249"/>
      <c r="H526" s="249"/>
      <c r="I526" s="249"/>
      <c r="J526" s="249"/>
      <c r="K526" s="249"/>
      <c r="L526" s="418"/>
      <c r="M526" s="418"/>
      <c r="N526" s="418"/>
      <c r="O526" s="249"/>
      <c r="P526" s="46"/>
    </row>
    <row r="527" spans="1:16" s="66" customFormat="1" ht="15" x14ac:dyDescent="0.25">
      <c r="A527" s="1"/>
      <c r="B527" s="471" t="s">
        <v>42</v>
      </c>
      <c r="C527" s="472"/>
      <c r="D527" s="472"/>
      <c r="E527" s="472"/>
      <c r="F527" s="472"/>
      <c r="G527" s="472"/>
      <c r="H527" s="472"/>
      <c r="I527" s="472"/>
      <c r="J527" s="473"/>
      <c r="K527" s="3" t="s">
        <v>43</v>
      </c>
      <c r="L527" s="5">
        <f>SUM(L516:L525)</f>
        <v>2270.71</v>
      </c>
      <c r="M527" s="5">
        <f>SUM(M516:M525)</f>
        <v>192266.72639999999</v>
      </c>
      <c r="N527" s="5"/>
      <c r="O527" s="413">
        <f>SUM(M527+N527)</f>
        <v>192266.72639999999</v>
      </c>
      <c r="P527" s="46"/>
    </row>
    <row r="528" spans="1:16" s="74" customFormat="1" x14ac:dyDescent="0.25">
      <c r="A528" s="77"/>
      <c r="B528" s="284"/>
      <c r="C528" s="285"/>
      <c r="D528" s="285"/>
      <c r="E528" s="285"/>
      <c r="F528" s="285"/>
      <c r="G528" s="284"/>
      <c r="H528" s="284"/>
      <c r="I528" s="284"/>
      <c r="J528" s="284"/>
      <c r="K528" s="284"/>
      <c r="L528" s="284"/>
      <c r="M528" s="284"/>
      <c r="N528" s="284"/>
      <c r="O528" s="284"/>
      <c r="P528" s="75"/>
    </row>
    <row r="529" spans="1:16" s="161" customFormat="1" ht="26.25" x14ac:dyDescent="0.25">
      <c r="A529" s="139"/>
      <c r="B529" s="11">
        <v>15</v>
      </c>
      <c r="C529" s="483" t="s">
        <v>576</v>
      </c>
      <c r="D529" s="483"/>
      <c r="E529" s="484" t="s">
        <v>191</v>
      </c>
      <c r="F529" s="484"/>
      <c r="G529" s="484"/>
      <c r="H529" s="484"/>
      <c r="I529" s="484"/>
      <c r="J529" s="484"/>
      <c r="K529" s="484"/>
      <c r="L529" s="484"/>
      <c r="M529" s="484"/>
      <c r="N529" s="484"/>
      <c r="O529" s="484"/>
      <c r="P529" s="147"/>
    </row>
    <row r="530" spans="1:16" s="74" customFormat="1" x14ac:dyDescent="0.25">
      <c r="A530" s="77"/>
      <c r="B530" s="284"/>
      <c r="C530" s="285"/>
      <c r="D530" s="285"/>
      <c r="E530" s="285"/>
      <c r="F530" s="285"/>
      <c r="G530" s="284"/>
      <c r="H530" s="284"/>
      <c r="I530" s="284"/>
      <c r="J530" s="284"/>
      <c r="K530" s="284"/>
      <c r="L530" s="284"/>
      <c r="M530" s="284"/>
      <c r="N530" s="284"/>
      <c r="O530" s="284"/>
      <c r="P530" s="75"/>
    </row>
    <row r="531" spans="1:16" s="74" customFormat="1" ht="15" x14ac:dyDescent="0.25">
      <c r="A531" s="77"/>
      <c r="B531" s="14">
        <v>1</v>
      </c>
      <c r="C531" s="50" t="s">
        <v>577</v>
      </c>
      <c r="D531" s="50" t="s">
        <v>21</v>
      </c>
      <c r="E531" s="50" t="s">
        <v>57</v>
      </c>
      <c r="F531" s="15">
        <v>1</v>
      </c>
      <c r="G531" s="21">
        <v>695</v>
      </c>
      <c r="H531" s="15">
        <v>1</v>
      </c>
      <c r="I531" s="15" t="s">
        <v>26</v>
      </c>
      <c r="J531" s="15">
        <v>2</v>
      </c>
      <c r="K531" s="15" t="s">
        <v>578</v>
      </c>
      <c r="L531" s="29">
        <v>166.3</v>
      </c>
      <c r="M531" s="29">
        <f>L531*126</f>
        <v>20953.800000000003</v>
      </c>
      <c r="N531" s="20"/>
      <c r="O531" s="48" t="s">
        <v>20</v>
      </c>
      <c r="P531" s="75"/>
    </row>
    <row r="532" spans="1:16" s="74" customFormat="1" ht="15" x14ac:dyDescent="0.25">
      <c r="A532" s="77"/>
      <c r="B532" s="14">
        <v>2</v>
      </c>
      <c r="C532" s="50" t="s">
        <v>577</v>
      </c>
      <c r="D532" s="50" t="s">
        <v>21</v>
      </c>
      <c r="E532" s="50" t="s">
        <v>57</v>
      </c>
      <c r="F532" s="15">
        <v>2</v>
      </c>
      <c r="G532" s="21">
        <v>338</v>
      </c>
      <c r="H532" s="170" t="s">
        <v>579</v>
      </c>
      <c r="I532" s="15" t="s">
        <v>35</v>
      </c>
      <c r="J532" s="15" t="s">
        <v>30</v>
      </c>
      <c r="K532" s="15" t="s">
        <v>580</v>
      </c>
      <c r="L532" s="29">
        <v>736.26</v>
      </c>
      <c r="M532" s="29">
        <f>L532*176.4</f>
        <v>129876.264</v>
      </c>
      <c r="N532" s="29"/>
      <c r="O532" s="48" t="s">
        <v>20</v>
      </c>
      <c r="P532" s="75"/>
    </row>
    <row r="533" spans="1:16" s="74" customFormat="1" ht="15" x14ac:dyDescent="0.25">
      <c r="A533" s="77"/>
      <c r="B533" s="14">
        <v>3</v>
      </c>
      <c r="C533" s="50" t="s">
        <v>581</v>
      </c>
      <c r="D533" s="50" t="s">
        <v>21</v>
      </c>
      <c r="E533" s="50" t="s">
        <v>57</v>
      </c>
      <c r="F533" s="15">
        <v>2</v>
      </c>
      <c r="G533" s="21">
        <v>1013</v>
      </c>
      <c r="H533" s="15">
        <v>1</v>
      </c>
      <c r="I533" s="15" t="s">
        <v>26</v>
      </c>
      <c r="J533" s="15">
        <v>1</v>
      </c>
      <c r="K533" s="15" t="s">
        <v>564</v>
      </c>
      <c r="L533" s="29">
        <v>178.18</v>
      </c>
      <c r="M533" s="29">
        <f>L533*126</f>
        <v>22450.68</v>
      </c>
      <c r="N533" s="29"/>
      <c r="O533" s="48" t="s">
        <v>20</v>
      </c>
      <c r="P533" s="75"/>
    </row>
    <row r="534" spans="1:16" s="74" customFormat="1" ht="15" x14ac:dyDescent="0.25">
      <c r="A534" s="77"/>
      <c r="B534" s="14">
        <v>4</v>
      </c>
      <c r="C534" s="50" t="s">
        <v>582</v>
      </c>
      <c r="D534" s="50" t="s">
        <v>21</v>
      </c>
      <c r="E534" s="50" t="s">
        <v>57</v>
      </c>
      <c r="F534" s="21">
        <v>2</v>
      </c>
      <c r="G534" s="21">
        <v>1016</v>
      </c>
      <c r="H534" s="15">
        <v>3</v>
      </c>
      <c r="I534" s="15" t="s">
        <v>24</v>
      </c>
      <c r="J534" s="15">
        <v>1</v>
      </c>
      <c r="K534" s="15" t="s">
        <v>310</v>
      </c>
      <c r="L534" s="29">
        <v>240.15</v>
      </c>
      <c r="M534" s="29">
        <f t="shared" ref="M534:M543" si="23">L534*126</f>
        <v>30258.9</v>
      </c>
      <c r="N534" s="29"/>
      <c r="O534" s="48" t="s">
        <v>20</v>
      </c>
      <c r="P534" s="75"/>
    </row>
    <row r="535" spans="1:16" s="74" customFormat="1" ht="15" x14ac:dyDescent="0.25">
      <c r="A535" s="77"/>
      <c r="B535" s="14">
        <v>5</v>
      </c>
      <c r="C535" s="50" t="s">
        <v>582</v>
      </c>
      <c r="D535" s="50" t="s">
        <v>21</v>
      </c>
      <c r="E535" s="50" t="s">
        <v>57</v>
      </c>
      <c r="F535" s="21">
        <v>2</v>
      </c>
      <c r="G535" s="21">
        <v>1016</v>
      </c>
      <c r="H535" s="15">
        <v>4</v>
      </c>
      <c r="I535" s="15" t="s">
        <v>26</v>
      </c>
      <c r="J535" s="15">
        <v>1</v>
      </c>
      <c r="K535" s="15" t="s">
        <v>583</v>
      </c>
      <c r="L535" s="29">
        <v>11.78</v>
      </c>
      <c r="M535" s="29">
        <f t="shared" si="23"/>
        <v>1484.28</v>
      </c>
      <c r="N535" s="29"/>
      <c r="O535" s="48" t="s">
        <v>20</v>
      </c>
      <c r="P535" s="75"/>
    </row>
    <row r="536" spans="1:16" s="74" customFormat="1" ht="15" x14ac:dyDescent="0.25">
      <c r="A536" s="77"/>
      <c r="B536" s="14">
        <v>6</v>
      </c>
      <c r="C536" s="50" t="s">
        <v>863</v>
      </c>
      <c r="D536" s="50" t="s">
        <v>21</v>
      </c>
      <c r="E536" s="50" t="s">
        <v>57</v>
      </c>
      <c r="F536" s="21">
        <v>2</v>
      </c>
      <c r="G536" s="21">
        <v>1191</v>
      </c>
      <c r="H536" s="15">
        <v>2</v>
      </c>
      <c r="I536" s="15" t="s">
        <v>107</v>
      </c>
      <c r="J536" s="15"/>
      <c r="K536" s="15"/>
      <c r="L536" s="29"/>
      <c r="M536" s="29"/>
      <c r="N536" s="29"/>
      <c r="O536" s="48" t="s">
        <v>20</v>
      </c>
      <c r="P536" s="75"/>
    </row>
    <row r="537" spans="1:16" s="74" customFormat="1" ht="15" x14ac:dyDescent="0.25">
      <c r="A537" s="77"/>
      <c r="B537" s="14">
        <v>7</v>
      </c>
      <c r="C537" s="50" t="s">
        <v>863</v>
      </c>
      <c r="D537" s="50" t="s">
        <v>21</v>
      </c>
      <c r="E537" s="50" t="s">
        <v>419</v>
      </c>
      <c r="F537" s="21">
        <v>2</v>
      </c>
      <c r="G537" s="21">
        <v>1191</v>
      </c>
      <c r="H537" s="15">
        <v>3</v>
      </c>
      <c r="I537" s="15" t="s">
        <v>107</v>
      </c>
      <c r="J537" s="15"/>
      <c r="K537" s="15"/>
      <c r="L537" s="29"/>
      <c r="M537" s="29"/>
      <c r="N537" s="29"/>
      <c r="O537" s="48" t="s">
        <v>20</v>
      </c>
      <c r="P537" s="75"/>
    </row>
    <row r="538" spans="1:16" s="74" customFormat="1" ht="15" x14ac:dyDescent="0.25">
      <c r="A538" s="77"/>
      <c r="B538" s="14">
        <v>8</v>
      </c>
      <c r="C538" s="50" t="s">
        <v>584</v>
      </c>
      <c r="D538" s="50" t="s">
        <v>21</v>
      </c>
      <c r="E538" s="50" t="s">
        <v>57</v>
      </c>
      <c r="F538" s="15">
        <v>8</v>
      </c>
      <c r="G538" s="21">
        <v>341</v>
      </c>
      <c r="H538" s="15">
        <v>1</v>
      </c>
      <c r="I538" s="15" t="s">
        <v>121</v>
      </c>
      <c r="J538" s="15" t="s">
        <v>30</v>
      </c>
      <c r="K538" s="15" t="s">
        <v>321</v>
      </c>
      <c r="L538" s="29">
        <v>593.92999999999995</v>
      </c>
      <c r="M538" s="29">
        <f t="shared" si="23"/>
        <v>74835.179999999993</v>
      </c>
      <c r="N538" s="29"/>
      <c r="O538" s="48" t="s">
        <v>20</v>
      </c>
      <c r="P538" s="75"/>
    </row>
    <row r="539" spans="1:16" s="74" customFormat="1" ht="15" x14ac:dyDescent="0.25">
      <c r="A539" s="77"/>
      <c r="B539" s="14">
        <v>9</v>
      </c>
      <c r="C539" s="50" t="s">
        <v>584</v>
      </c>
      <c r="D539" s="50" t="s">
        <v>21</v>
      </c>
      <c r="E539" s="50" t="s">
        <v>585</v>
      </c>
      <c r="F539" s="15">
        <v>8</v>
      </c>
      <c r="G539" s="21">
        <v>392</v>
      </c>
      <c r="H539" s="15">
        <v>1</v>
      </c>
      <c r="I539" s="15" t="s">
        <v>107</v>
      </c>
      <c r="J539" s="15"/>
      <c r="K539" s="15"/>
      <c r="L539" s="29"/>
      <c r="M539" s="29">
        <f t="shared" si="23"/>
        <v>0</v>
      </c>
      <c r="N539" s="29"/>
      <c r="O539" s="48" t="s">
        <v>20</v>
      </c>
      <c r="P539" s="75"/>
    </row>
    <row r="540" spans="1:16" s="74" customFormat="1" ht="15" x14ac:dyDescent="0.25">
      <c r="A540" s="77"/>
      <c r="B540" s="14">
        <v>10</v>
      </c>
      <c r="C540" s="50" t="s">
        <v>584</v>
      </c>
      <c r="D540" s="50" t="s">
        <v>21</v>
      </c>
      <c r="E540" s="50" t="s">
        <v>57</v>
      </c>
      <c r="F540" s="15">
        <v>8</v>
      </c>
      <c r="G540" s="21">
        <v>410</v>
      </c>
      <c r="H540" s="15">
        <v>1</v>
      </c>
      <c r="I540" s="15" t="s">
        <v>107</v>
      </c>
      <c r="J540" s="15"/>
      <c r="K540" s="15"/>
      <c r="L540" s="29"/>
      <c r="M540" s="29"/>
      <c r="N540" s="29"/>
      <c r="O540" s="48" t="s">
        <v>20</v>
      </c>
      <c r="P540" s="75"/>
    </row>
    <row r="541" spans="1:16" s="74" customFormat="1" ht="15" x14ac:dyDescent="0.25">
      <c r="A541" s="77"/>
      <c r="B541" s="14">
        <v>11</v>
      </c>
      <c r="C541" s="50" t="s">
        <v>586</v>
      </c>
      <c r="D541" s="50" t="s">
        <v>21</v>
      </c>
      <c r="E541" s="50" t="s">
        <v>57</v>
      </c>
      <c r="F541" s="15">
        <v>15</v>
      </c>
      <c r="G541" s="21">
        <v>336</v>
      </c>
      <c r="H541" s="15">
        <v>1</v>
      </c>
      <c r="I541" s="15" t="s">
        <v>26</v>
      </c>
      <c r="J541" s="15">
        <v>2</v>
      </c>
      <c r="K541" s="15" t="s">
        <v>554</v>
      </c>
      <c r="L541" s="29">
        <v>59.39</v>
      </c>
      <c r="M541" s="29">
        <f t="shared" si="23"/>
        <v>7483.14</v>
      </c>
      <c r="N541" s="29"/>
      <c r="O541" s="48" t="s">
        <v>20</v>
      </c>
      <c r="P541" s="75"/>
    </row>
    <row r="542" spans="1:16" s="74" customFormat="1" ht="15" x14ac:dyDescent="0.25">
      <c r="A542" s="77"/>
      <c r="B542" s="14">
        <v>12</v>
      </c>
      <c r="C542" s="50" t="s">
        <v>587</v>
      </c>
      <c r="D542" s="50" t="s">
        <v>21</v>
      </c>
      <c r="E542" s="50" t="s">
        <v>57</v>
      </c>
      <c r="F542" s="15">
        <v>18</v>
      </c>
      <c r="G542" s="21">
        <v>277</v>
      </c>
      <c r="H542" s="15">
        <v>1</v>
      </c>
      <c r="I542" s="15" t="s">
        <v>24</v>
      </c>
      <c r="J542" s="15">
        <v>2</v>
      </c>
      <c r="K542" s="15" t="s">
        <v>55</v>
      </c>
      <c r="L542" s="29">
        <v>167.33</v>
      </c>
      <c r="M542" s="29">
        <f t="shared" si="23"/>
        <v>21083.58</v>
      </c>
      <c r="N542" s="29"/>
      <c r="O542" s="48" t="s">
        <v>20</v>
      </c>
      <c r="P542" s="75"/>
    </row>
    <row r="543" spans="1:16" s="74" customFormat="1" ht="15" x14ac:dyDescent="0.25">
      <c r="A543" s="77"/>
      <c r="B543" s="14">
        <v>13</v>
      </c>
      <c r="C543" s="50" t="s">
        <v>587</v>
      </c>
      <c r="D543" s="50" t="s">
        <v>21</v>
      </c>
      <c r="E543" s="50" t="s">
        <v>419</v>
      </c>
      <c r="F543" s="15">
        <v>18</v>
      </c>
      <c r="G543" s="21">
        <v>277</v>
      </c>
      <c r="H543" s="15">
        <v>2</v>
      </c>
      <c r="I543" s="15" t="s">
        <v>24</v>
      </c>
      <c r="J543" s="15">
        <v>2</v>
      </c>
      <c r="K543" s="15" t="s">
        <v>55</v>
      </c>
      <c r="L543" s="29">
        <v>167.33</v>
      </c>
      <c r="M543" s="29">
        <f t="shared" si="23"/>
        <v>21083.58</v>
      </c>
      <c r="N543" s="29"/>
      <c r="O543" s="48" t="s">
        <v>20</v>
      </c>
      <c r="P543" s="75"/>
    </row>
    <row r="544" spans="1:16" s="74" customFormat="1" x14ac:dyDescent="0.25">
      <c r="A544" s="77"/>
      <c r="B544" s="284"/>
      <c r="C544" s="285"/>
      <c r="D544" s="285"/>
      <c r="E544" s="285"/>
      <c r="F544" s="285"/>
      <c r="G544" s="284"/>
      <c r="H544" s="284"/>
      <c r="I544" s="284"/>
      <c r="J544" s="284"/>
      <c r="K544" s="284"/>
      <c r="L544" s="420"/>
      <c r="M544" s="420"/>
      <c r="N544" s="420"/>
      <c r="O544" s="284"/>
      <c r="P544" s="75"/>
    </row>
    <row r="545" spans="1:16" s="74" customFormat="1" ht="15" x14ac:dyDescent="0.25">
      <c r="A545" s="77"/>
      <c r="B545" s="471" t="s">
        <v>42</v>
      </c>
      <c r="C545" s="472"/>
      <c r="D545" s="472"/>
      <c r="E545" s="472"/>
      <c r="F545" s="472"/>
      <c r="G545" s="472"/>
      <c r="H545" s="472"/>
      <c r="I545" s="472"/>
      <c r="J545" s="473"/>
      <c r="K545" s="138" t="s">
        <v>43</v>
      </c>
      <c r="L545" s="5">
        <f>SUM(L531:L543)</f>
        <v>2320.65</v>
      </c>
      <c r="M545" s="5">
        <f>SUM(M531:M543)</f>
        <v>329509.40400000004</v>
      </c>
      <c r="N545" s="5">
        <f>SUM(N531:N543)</f>
        <v>0</v>
      </c>
      <c r="O545" s="413">
        <f>SUM(M545+N545)</f>
        <v>329509.40400000004</v>
      </c>
      <c r="P545" s="75"/>
    </row>
    <row r="546" spans="1:16" s="74" customFormat="1" x14ac:dyDescent="0.25">
      <c r="A546" s="77"/>
      <c r="B546" s="284"/>
      <c r="C546" s="285"/>
      <c r="D546" s="285"/>
      <c r="E546" s="285"/>
      <c r="F546" s="285"/>
      <c r="G546" s="284"/>
      <c r="H546" s="284"/>
      <c r="I546" s="284"/>
      <c r="J546" s="284"/>
      <c r="K546" s="284"/>
      <c r="L546" s="284"/>
      <c r="M546" s="284"/>
      <c r="N546" s="284"/>
      <c r="O546" s="284"/>
      <c r="P546" s="75"/>
    </row>
    <row r="547" spans="1:16" s="161" customFormat="1" ht="26.25" x14ac:dyDescent="0.25">
      <c r="A547" s="139"/>
      <c r="B547" s="11">
        <v>16</v>
      </c>
      <c r="C547" s="483" t="s">
        <v>588</v>
      </c>
      <c r="D547" s="483"/>
      <c r="E547" s="484" t="s">
        <v>191</v>
      </c>
      <c r="F547" s="484"/>
      <c r="G547" s="484"/>
      <c r="H547" s="484"/>
      <c r="I547" s="484"/>
      <c r="J547" s="484"/>
      <c r="K547" s="484"/>
      <c r="L547" s="484"/>
      <c r="M547" s="484"/>
      <c r="N547" s="484"/>
      <c r="O547" s="484"/>
      <c r="P547" s="147"/>
    </row>
    <row r="548" spans="1:16" s="74" customFormat="1" x14ac:dyDescent="0.25">
      <c r="A548" s="77"/>
      <c r="B548" s="284"/>
      <c r="C548" s="285"/>
      <c r="D548" s="285"/>
      <c r="E548" s="285"/>
      <c r="F548" s="285"/>
      <c r="G548" s="284"/>
      <c r="H548" s="284"/>
      <c r="I548" s="284"/>
      <c r="J548" s="284"/>
      <c r="K548" s="284"/>
      <c r="L548" s="284"/>
      <c r="M548" s="284"/>
      <c r="N548" s="284"/>
      <c r="O548" s="284"/>
      <c r="P548" s="75"/>
    </row>
    <row r="549" spans="1:16" s="66" customFormat="1" ht="30" x14ac:dyDescent="0.25">
      <c r="A549" s="1"/>
      <c r="B549" s="14">
        <v>1</v>
      </c>
      <c r="C549" s="50" t="s">
        <v>589</v>
      </c>
      <c r="D549" s="50" t="s">
        <v>21</v>
      </c>
      <c r="E549" s="50" t="s">
        <v>590</v>
      </c>
      <c r="F549" s="16">
        <v>50</v>
      </c>
      <c r="G549" s="25">
        <v>177</v>
      </c>
      <c r="H549" s="16">
        <v>1</v>
      </c>
      <c r="I549" s="16" t="s">
        <v>24</v>
      </c>
      <c r="J549" s="16">
        <v>2</v>
      </c>
      <c r="K549" s="16" t="s">
        <v>591</v>
      </c>
      <c r="L549" s="20">
        <v>232.41</v>
      </c>
      <c r="M549" s="38">
        <f>L549*126</f>
        <v>29283.66</v>
      </c>
      <c r="N549" s="38"/>
      <c r="O549" s="3" t="s">
        <v>20</v>
      </c>
      <c r="P549" s="46"/>
    </row>
    <row r="550" spans="1:16" s="66" customFormat="1" ht="30" x14ac:dyDescent="0.25">
      <c r="A550" s="1"/>
      <c r="B550" s="14">
        <v>2</v>
      </c>
      <c r="C550" s="50" t="s">
        <v>589</v>
      </c>
      <c r="D550" s="50" t="s">
        <v>21</v>
      </c>
      <c r="E550" s="50" t="s">
        <v>590</v>
      </c>
      <c r="F550" s="16">
        <v>50</v>
      </c>
      <c r="G550" s="25">
        <v>177</v>
      </c>
      <c r="H550" s="16">
        <v>2</v>
      </c>
      <c r="I550" s="16" t="s">
        <v>24</v>
      </c>
      <c r="J550" s="16">
        <v>2</v>
      </c>
      <c r="K550" s="16" t="s">
        <v>591</v>
      </c>
      <c r="L550" s="20">
        <v>232.41</v>
      </c>
      <c r="M550" s="38">
        <f t="shared" ref="M550:M560" si="24">L550*126</f>
        <v>29283.66</v>
      </c>
      <c r="N550" s="38"/>
      <c r="O550" s="3" t="s">
        <v>20</v>
      </c>
      <c r="P550" s="46"/>
    </row>
    <row r="551" spans="1:16" s="66" customFormat="1" ht="30" x14ac:dyDescent="0.25">
      <c r="A551" s="1"/>
      <c r="B551" s="14">
        <v>3</v>
      </c>
      <c r="C551" s="50" t="s">
        <v>589</v>
      </c>
      <c r="D551" s="50" t="s">
        <v>21</v>
      </c>
      <c r="E551" s="50" t="s">
        <v>592</v>
      </c>
      <c r="F551" s="16">
        <v>50</v>
      </c>
      <c r="G551" s="25">
        <v>177</v>
      </c>
      <c r="H551" s="16">
        <v>3</v>
      </c>
      <c r="I551" s="16" t="s">
        <v>24</v>
      </c>
      <c r="J551" s="16">
        <v>2</v>
      </c>
      <c r="K551" s="16" t="s">
        <v>593</v>
      </c>
      <c r="L551" s="20">
        <v>180.76</v>
      </c>
      <c r="M551" s="38">
        <f t="shared" si="24"/>
        <v>22775.759999999998</v>
      </c>
      <c r="N551" s="38"/>
      <c r="O551" s="3" t="s">
        <v>20</v>
      </c>
      <c r="P551" s="46"/>
    </row>
    <row r="552" spans="1:16" s="66" customFormat="1" ht="30" x14ac:dyDescent="0.25">
      <c r="A552" s="1"/>
      <c r="B552" s="14">
        <v>4</v>
      </c>
      <c r="C552" s="50" t="s">
        <v>589</v>
      </c>
      <c r="D552" s="50" t="s">
        <v>21</v>
      </c>
      <c r="E552" s="50" t="s">
        <v>594</v>
      </c>
      <c r="F552" s="16">
        <v>50</v>
      </c>
      <c r="G552" s="25">
        <v>177</v>
      </c>
      <c r="H552" s="16">
        <v>4</v>
      </c>
      <c r="I552" s="16" t="s">
        <v>24</v>
      </c>
      <c r="J552" s="16">
        <v>2</v>
      </c>
      <c r="K552" s="16" t="s">
        <v>595</v>
      </c>
      <c r="L552" s="20">
        <v>284.05</v>
      </c>
      <c r="M552" s="38">
        <f t="shared" si="24"/>
        <v>35790.300000000003</v>
      </c>
      <c r="N552" s="38"/>
      <c r="O552" s="3" t="s">
        <v>20</v>
      </c>
      <c r="P552" s="46"/>
    </row>
    <row r="553" spans="1:16" s="66" customFormat="1" ht="30" x14ac:dyDescent="0.25">
      <c r="A553" s="1"/>
      <c r="B553" s="14">
        <v>5</v>
      </c>
      <c r="C553" s="50" t="s">
        <v>589</v>
      </c>
      <c r="D553" s="50" t="s">
        <v>21</v>
      </c>
      <c r="E553" s="50" t="s">
        <v>590</v>
      </c>
      <c r="F553" s="16">
        <v>50</v>
      </c>
      <c r="G553" s="25">
        <v>245</v>
      </c>
      <c r="H553" s="16">
        <v>1</v>
      </c>
      <c r="I553" s="16" t="s">
        <v>24</v>
      </c>
      <c r="J553" s="16">
        <v>2</v>
      </c>
      <c r="K553" s="16" t="s">
        <v>595</v>
      </c>
      <c r="L553" s="20">
        <v>284.05</v>
      </c>
      <c r="M553" s="38">
        <f t="shared" si="24"/>
        <v>35790.300000000003</v>
      </c>
      <c r="N553" s="38"/>
      <c r="O553" s="3" t="s">
        <v>20</v>
      </c>
      <c r="P553" s="46"/>
    </row>
    <row r="554" spans="1:16" s="66" customFormat="1" ht="30" x14ac:dyDescent="0.25">
      <c r="A554" s="1"/>
      <c r="B554" s="14">
        <v>6</v>
      </c>
      <c r="C554" s="50" t="s">
        <v>589</v>
      </c>
      <c r="D554" s="50" t="s">
        <v>21</v>
      </c>
      <c r="E554" s="50" t="s">
        <v>590</v>
      </c>
      <c r="F554" s="16">
        <v>50</v>
      </c>
      <c r="G554" s="25">
        <v>245</v>
      </c>
      <c r="H554" s="16">
        <v>2</v>
      </c>
      <c r="I554" s="16" t="s">
        <v>24</v>
      </c>
      <c r="J554" s="16">
        <v>2</v>
      </c>
      <c r="K554" s="16" t="s">
        <v>593</v>
      </c>
      <c r="L554" s="20">
        <v>180.76</v>
      </c>
      <c r="M554" s="38">
        <f t="shared" si="24"/>
        <v>22775.759999999998</v>
      </c>
      <c r="N554" s="38"/>
      <c r="O554" s="3" t="s">
        <v>20</v>
      </c>
      <c r="P554" s="46"/>
    </row>
    <row r="555" spans="1:16" s="66" customFormat="1" ht="30" x14ac:dyDescent="0.25">
      <c r="A555" s="1"/>
      <c r="B555" s="14">
        <v>7</v>
      </c>
      <c r="C555" s="50" t="s">
        <v>589</v>
      </c>
      <c r="D555" s="50" t="s">
        <v>21</v>
      </c>
      <c r="E555" s="50" t="s">
        <v>592</v>
      </c>
      <c r="F555" s="16">
        <v>50</v>
      </c>
      <c r="G555" s="25">
        <v>245</v>
      </c>
      <c r="H555" s="16">
        <v>3</v>
      </c>
      <c r="I555" s="16" t="s">
        <v>24</v>
      </c>
      <c r="J555" s="16">
        <v>2</v>
      </c>
      <c r="K555" s="16" t="s">
        <v>591</v>
      </c>
      <c r="L555" s="20">
        <v>232.41</v>
      </c>
      <c r="M555" s="38">
        <f t="shared" si="24"/>
        <v>29283.66</v>
      </c>
      <c r="N555" s="38"/>
      <c r="O555" s="3" t="s">
        <v>20</v>
      </c>
      <c r="P555" s="46"/>
    </row>
    <row r="556" spans="1:16" s="66" customFormat="1" ht="30" x14ac:dyDescent="0.25">
      <c r="A556" s="1"/>
      <c r="B556" s="14">
        <v>8</v>
      </c>
      <c r="C556" s="50" t="s">
        <v>589</v>
      </c>
      <c r="D556" s="50" t="s">
        <v>21</v>
      </c>
      <c r="E556" s="50" t="s">
        <v>592</v>
      </c>
      <c r="F556" s="16">
        <v>50</v>
      </c>
      <c r="G556" s="25">
        <v>245</v>
      </c>
      <c r="H556" s="16">
        <v>4</v>
      </c>
      <c r="I556" s="16" t="s">
        <v>24</v>
      </c>
      <c r="J556" s="16">
        <v>2</v>
      </c>
      <c r="K556" s="16" t="s">
        <v>591</v>
      </c>
      <c r="L556" s="20">
        <v>232.41</v>
      </c>
      <c r="M556" s="38">
        <f t="shared" si="24"/>
        <v>29283.66</v>
      </c>
      <c r="N556" s="38"/>
      <c r="O556" s="3" t="s">
        <v>20</v>
      </c>
      <c r="P556" s="46"/>
    </row>
    <row r="557" spans="1:16" s="66" customFormat="1" ht="30" x14ac:dyDescent="0.25">
      <c r="A557" s="1"/>
      <c r="B557" s="14">
        <v>9</v>
      </c>
      <c r="C557" s="50" t="s">
        <v>596</v>
      </c>
      <c r="D557" s="50" t="s">
        <v>21</v>
      </c>
      <c r="E557" s="50" t="s">
        <v>590</v>
      </c>
      <c r="F557" s="16">
        <v>50</v>
      </c>
      <c r="G557" s="25">
        <v>644</v>
      </c>
      <c r="H557" s="16">
        <v>1</v>
      </c>
      <c r="I557" s="16" t="s">
        <v>26</v>
      </c>
      <c r="J557" s="16">
        <v>2</v>
      </c>
      <c r="K557" s="16" t="s">
        <v>597</v>
      </c>
      <c r="L557" s="20">
        <v>268.56</v>
      </c>
      <c r="M557" s="38">
        <f t="shared" si="24"/>
        <v>33838.559999999998</v>
      </c>
      <c r="N557" s="29"/>
      <c r="O557" s="3" t="s">
        <v>20</v>
      </c>
      <c r="P557" s="46"/>
    </row>
    <row r="558" spans="1:16" s="66" customFormat="1" ht="30" x14ac:dyDescent="0.25">
      <c r="A558" s="1"/>
      <c r="B558" s="14">
        <v>10</v>
      </c>
      <c r="C558" s="50" t="s">
        <v>596</v>
      </c>
      <c r="D558" s="50" t="s">
        <v>21</v>
      </c>
      <c r="E558" s="50" t="s">
        <v>590</v>
      </c>
      <c r="F558" s="16">
        <v>50</v>
      </c>
      <c r="G558" s="25">
        <v>657</v>
      </c>
      <c r="H558" s="16">
        <v>1</v>
      </c>
      <c r="I558" s="16" t="s">
        <v>38</v>
      </c>
      <c r="J558" s="16">
        <v>2</v>
      </c>
      <c r="K558" s="16" t="s">
        <v>598</v>
      </c>
      <c r="L558" s="20">
        <v>280.95</v>
      </c>
      <c r="M558" s="38">
        <f t="shared" si="24"/>
        <v>35399.699999999997</v>
      </c>
      <c r="N558" s="38"/>
      <c r="O558" s="3" t="s">
        <v>20</v>
      </c>
      <c r="P558" s="46"/>
    </row>
    <row r="559" spans="1:16" s="66" customFormat="1" ht="15" x14ac:dyDescent="0.25">
      <c r="A559" s="1"/>
      <c r="B559" s="14">
        <v>11</v>
      </c>
      <c r="C559" s="50" t="s">
        <v>589</v>
      </c>
      <c r="D559" s="50" t="s">
        <v>21</v>
      </c>
      <c r="E559" s="50" t="s">
        <v>590</v>
      </c>
      <c r="F559" s="16">
        <v>51</v>
      </c>
      <c r="G559" s="25">
        <v>485</v>
      </c>
      <c r="H559" s="16">
        <v>1</v>
      </c>
      <c r="I559" s="16" t="s">
        <v>24</v>
      </c>
      <c r="J559" s="16">
        <v>2</v>
      </c>
      <c r="K559" s="16" t="s">
        <v>599</v>
      </c>
      <c r="L559" s="20">
        <v>361.52</v>
      </c>
      <c r="M559" s="38">
        <f t="shared" si="24"/>
        <v>45551.519999999997</v>
      </c>
      <c r="N559" s="38"/>
      <c r="O559" s="3" t="s">
        <v>20</v>
      </c>
      <c r="P559" s="46"/>
    </row>
    <row r="560" spans="1:16" s="66" customFormat="1" ht="30" x14ac:dyDescent="0.25">
      <c r="A560" s="1"/>
      <c r="B560" s="14">
        <v>12</v>
      </c>
      <c r="C560" s="50" t="s">
        <v>589</v>
      </c>
      <c r="D560" s="50" t="s">
        <v>21</v>
      </c>
      <c r="E560" s="50" t="s">
        <v>592</v>
      </c>
      <c r="F560" s="16">
        <v>51</v>
      </c>
      <c r="G560" s="25">
        <v>485</v>
      </c>
      <c r="H560" s="16">
        <v>2</v>
      </c>
      <c r="I560" s="16" t="s">
        <v>24</v>
      </c>
      <c r="J560" s="16">
        <v>2</v>
      </c>
      <c r="K560" s="16" t="s">
        <v>600</v>
      </c>
      <c r="L560" s="20">
        <v>387.34</v>
      </c>
      <c r="M560" s="38">
        <f t="shared" si="24"/>
        <v>48804.84</v>
      </c>
      <c r="N560" s="38"/>
      <c r="O560" s="3" t="s">
        <v>20</v>
      </c>
      <c r="P560" s="46"/>
    </row>
    <row r="561" spans="1:16" s="66" customFormat="1" ht="15" x14ac:dyDescent="0.25">
      <c r="A561" s="1"/>
      <c r="B561" s="249"/>
      <c r="C561" s="250"/>
      <c r="D561" s="250"/>
      <c r="E561" s="250"/>
      <c r="F561" s="250"/>
      <c r="G561" s="249"/>
      <c r="H561" s="249"/>
      <c r="I561" s="249"/>
      <c r="J561" s="249"/>
      <c r="K561" s="249"/>
      <c r="L561" s="418"/>
      <c r="M561" s="418"/>
      <c r="N561" s="418"/>
      <c r="O561" s="249"/>
      <c r="P561" s="46"/>
    </row>
    <row r="562" spans="1:16" s="66" customFormat="1" ht="15.75" thickBot="1" x14ac:dyDescent="0.3">
      <c r="A562" s="1"/>
      <c r="B562" s="485" t="s">
        <v>42</v>
      </c>
      <c r="C562" s="485"/>
      <c r="D562" s="485"/>
      <c r="E562" s="485"/>
      <c r="F562" s="485"/>
      <c r="G562" s="485"/>
      <c r="H562" s="485"/>
      <c r="I562" s="485"/>
      <c r="J562" s="485"/>
      <c r="K562" s="87" t="s">
        <v>43</v>
      </c>
      <c r="L562" s="419">
        <f>SUM(L549:L560)</f>
        <v>3157.63</v>
      </c>
      <c r="M562" s="419">
        <f>SUM(M549:M561)</f>
        <v>397861.38</v>
      </c>
      <c r="N562" s="419">
        <f>SUM(N549:N558)</f>
        <v>0</v>
      </c>
      <c r="O562" s="417">
        <f>SUM(M562+N562)</f>
        <v>397861.38</v>
      </c>
      <c r="P562" s="46"/>
    </row>
    <row r="563" spans="1:16" s="74" customFormat="1" ht="15" thickBot="1" x14ac:dyDescent="0.3">
      <c r="A563" s="480"/>
      <c r="B563" s="481"/>
      <c r="C563" s="481"/>
      <c r="D563" s="481"/>
      <c r="E563" s="481"/>
      <c r="F563" s="481"/>
      <c r="G563" s="481"/>
      <c r="H563" s="481"/>
      <c r="I563" s="481"/>
      <c r="J563" s="481"/>
      <c r="K563" s="481"/>
      <c r="L563" s="481"/>
      <c r="M563" s="481"/>
      <c r="N563" s="481"/>
      <c r="O563" s="481"/>
      <c r="P563" s="482"/>
    </row>
    <row r="564" spans="1:16" s="74" customFormat="1" ht="15" thickBot="1" x14ac:dyDescent="0.3">
      <c r="A564" s="85"/>
      <c r="C564" s="288"/>
      <c r="D564" s="288"/>
      <c r="E564" s="288"/>
      <c r="F564" s="288"/>
      <c r="P564" s="289"/>
    </row>
    <row r="565" spans="1:16" s="74" customFormat="1" x14ac:dyDescent="0.25">
      <c r="A565" s="85"/>
      <c r="B565" s="82"/>
      <c r="C565" s="83"/>
      <c r="D565" s="83"/>
      <c r="E565" s="84"/>
      <c r="F565" s="288"/>
      <c r="P565" s="289"/>
    </row>
    <row r="566" spans="1:16" s="74" customFormat="1" ht="53.25" customHeight="1" x14ac:dyDescent="0.25">
      <c r="A566" s="85"/>
      <c r="B566" s="85"/>
      <c r="C566" s="172" t="s">
        <v>264</v>
      </c>
      <c r="D566" s="416">
        <f>O562+O545+O527+O512+O461+O450+O442+O423+O261+O186+O178+O53+O38+O28+O18+O12</f>
        <v>24726201.338999998</v>
      </c>
      <c r="E566" s="86"/>
      <c r="F566" s="288"/>
      <c r="P566" s="289"/>
    </row>
    <row r="567" spans="1:16" s="74" customFormat="1" ht="15" thickBot="1" x14ac:dyDescent="0.3">
      <c r="A567" s="85"/>
      <c r="B567" s="88"/>
      <c r="C567" s="89"/>
      <c r="D567" s="89"/>
      <c r="E567" s="90"/>
      <c r="F567" s="290"/>
      <c r="G567" s="291"/>
      <c r="H567" s="291"/>
      <c r="I567" s="291"/>
      <c r="J567" s="291"/>
      <c r="K567" s="291"/>
      <c r="L567" s="291"/>
      <c r="M567" s="291"/>
      <c r="P567" s="289"/>
    </row>
    <row r="568" spans="1:16" x14ac:dyDescent="0.2">
      <c r="A568" s="129"/>
      <c r="P568" s="130"/>
    </row>
    <row r="569" spans="1:16" ht="15" thickBot="1" x14ac:dyDescent="0.25">
      <c r="A569" s="131"/>
      <c r="B569" s="268"/>
      <c r="C569" s="268"/>
      <c r="D569" s="268"/>
      <c r="E569" s="268"/>
      <c r="F569" s="268"/>
      <c r="G569" s="268"/>
      <c r="H569" s="268"/>
      <c r="I569" s="268"/>
      <c r="J569" s="268"/>
      <c r="K569" s="268"/>
      <c r="L569" s="268"/>
      <c r="M569" s="268"/>
      <c r="N569" s="268"/>
      <c r="O569" s="268"/>
      <c r="P569" s="292"/>
    </row>
  </sheetData>
  <mergeCells count="67">
    <mergeCell ref="B178:J178"/>
    <mergeCell ref="B186:J186"/>
    <mergeCell ref="B261:J261"/>
    <mergeCell ref="B423:J423"/>
    <mergeCell ref="B442:J442"/>
    <mergeCell ref="C180:D180"/>
    <mergeCell ref="E180:O180"/>
    <mergeCell ref="C188:D188"/>
    <mergeCell ref="E188:O188"/>
    <mergeCell ref="C263:D263"/>
    <mergeCell ref="E263:O263"/>
    <mergeCell ref="E425:O425"/>
    <mergeCell ref="A5:O5"/>
    <mergeCell ref="P5:P10"/>
    <mergeCell ref="B12:J12"/>
    <mergeCell ref="B18:J18"/>
    <mergeCell ref="B28:J28"/>
    <mergeCell ref="A2:A4"/>
    <mergeCell ref="P2:P4"/>
    <mergeCell ref="C4:D4"/>
    <mergeCell ref="E4:O4"/>
    <mergeCell ref="A1:P1"/>
    <mergeCell ref="C40:D40"/>
    <mergeCell ref="E40:O40"/>
    <mergeCell ref="B11:P11"/>
    <mergeCell ref="C14:D14"/>
    <mergeCell ref="E14:O14"/>
    <mergeCell ref="C20:D20"/>
    <mergeCell ref="E20:O20"/>
    <mergeCell ref="B38:J38"/>
    <mergeCell ref="C30:D30"/>
    <mergeCell ref="E30:O30"/>
    <mergeCell ref="A39:O39"/>
    <mergeCell ref="B53:J53"/>
    <mergeCell ref="K130:K135"/>
    <mergeCell ref="L130:L135"/>
    <mergeCell ref="M130:M135"/>
    <mergeCell ref="N130:N135"/>
    <mergeCell ref="C55:D55"/>
    <mergeCell ref="E55:O55"/>
    <mergeCell ref="B130:B135"/>
    <mergeCell ref="C130:C135"/>
    <mergeCell ref="D130:D135"/>
    <mergeCell ref="F130:F135"/>
    <mergeCell ref="H130:H135"/>
    <mergeCell ref="I130:I135"/>
    <mergeCell ref="J130:J135"/>
    <mergeCell ref="O130:O135"/>
    <mergeCell ref="C444:D444"/>
    <mergeCell ref="E444:O444"/>
    <mergeCell ref="C452:D452"/>
    <mergeCell ref="E452:O452"/>
    <mergeCell ref="B450:J450"/>
    <mergeCell ref="B461:J461"/>
    <mergeCell ref="B512:J512"/>
    <mergeCell ref="B527:J527"/>
    <mergeCell ref="C463:D463"/>
    <mergeCell ref="E463:O463"/>
    <mergeCell ref="C514:D514"/>
    <mergeCell ref="E514:O514"/>
    <mergeCell ref="A563:P563"/>
    <mergeCell ref="C529:D529"/>
    <mergeCell ref="E529:O529"/>
    <mergeCell ref="C547:D547"/>
    <mergeCell ref="E547:O547"/>
    <mergeCell ref="B545:J545"/>
    <mergeCell ref="B562:J562"/>
  </mergeCells>
  <phoneticPr fontId="21" type="noConversion"/>
  <pageMargins left="0.25" right="0.25" top="0.75" bottom="0.75" header="0.3" footer="0.3"/>
  <pageSetup paperSize="9" scale="53" fitToHeight="0" orientation="landscape" r:id="rId1"/>
  <ignoredErrors>
    <ignoredError sqref="M522 M532 M252 M245 M242 M178 M402 M333 M315 M139 M82 M68 M6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0C73-5F06-4B7E-90BE-B0A24ABCBEB2}">
  <sheetPr>
    <pageSetUpPr fitToPage="1"/>
  </sheetPr>
  <dimension ref="A1:P116"/>
  <sheetViews>
    <sheetView tabSelected="1" workbookViewId="0">
      <pane ySplit="2" topLeftCell="A99" activePane="bottomLeft" state="frozen"/>
      <selection pane="bottomLeft" activeCell="D115" sqref="D115"/>
    </sheetView>
  </sheetViews>
  <sheetFormatPr defaultRowHeight="14.25" x14ac:dyDescent="0.2"/>
  <cols>
    <col min="1" max="1" width="2.85546875" style="125" customWidth="1"/>
    <col min="2" max="2" width="7.5703125" style="125" customWidth="1"/>
    <col min="3" max="3" width="24" style="125" customWidth="1"/>
    <col min="4" max="4" width="23" style="125" customWidth="1"/>
    <col min="5" max="5" width="29.28515625" style="125" customWidth="1"/>
    <col min="6" max="9" width="9.140625" style="125"/>
    <col min="10" max="10" width="10.5703125" style="125" customWidth="1"/>
    <col min="11" max="11" width="22.85546875" style="125" customWidth="1"/>
    <col min="12" max="12" width="25.42578125" style="125" customWidth="1"/>
    <col min="13" max="13" width="27.28515625" style="125" customWidth="1"/>
    <col min="14" max="14" width="24.85546875" style="125" customWidth="1"/>
    <col min="15" max="15" width="28.7109375" style="125" customWidth="1"/>
    <col min="16" max="16" width="3.7109375" style="125" customWidth="1"/>
    <col min="17" max="16384" width="9.140625" style="125"/>
  </cols>
  <sheetData>
    <row r="1" spans="1:16" s="198" customFormat="1" ht="36" thickBot="1" x14ac:dyDescent="0.3">
      <c r="A1" s="512" t="s">
        <v>676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4"/>
    </row>
    <row r="2" spans="1:16" s="66" customFormat="1" ht="52.5" customHeight="1" x14ac:dyDescent="0.25">
      <c r="A2" s="331"/>
      <c r="B2" s="281" t="s">
        <v>1</v>
      </c>
      <c r="C2" s="281" t="s">
        <v>2</v>
      </c>
      <c r="D2" s="281" t="s">
        <v>3</v>
      </c>
      <c r="E2" s="281" t="s">
        <v>4</v>
      </c>
      <c r="F2" s="281" t="s">
        <v>5</v>
      </c>
      <c r="G2" s="281" t="s">
        <v>6</v>
      </c>
      <c r="H2" s="281" t="s">
        <v>7</v>
      </c>
      <c r="I2" s="281" t="s">
        <v>8</v>
      </c>
      <c r="J2" s="281" t="s">
        <v>9</v>
      </c>
      <c r="K2" s="281" t="s">
        <v>10</v>
      </c>
      <c r="L2" s="282" t="s">
        <v>11</v>
      </c>
      <c r="M2" s="282" t="s">
        <v>12</v>
      </c>
      <c r="N2" s="282" t="s">
        <v>13</v>
      </c>
      <c r="O2" s="281" t="s">
        <v>14</v>
      </c>
      <c r="P2" s="347"/>
    </row>
    <row r="3" spans="1:16" s="66" customFormat="1" ht="18.75" customHeight="1" x14ac:dyDescent="0.25">
      <c r="A3" s="515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332"/>
    </row>
    <row r="4" spans="1:16" s="161" customFormat="1" ht="26.25" x14ac:dyDescent="0.25">
      <c r="A4" s="299"/>
      <c r="B4" s="173">
        <v>1</v>
      </c>
      <c r="C4" s="457" t="s">
        <v>677</v>
      </c>
      <c r="D4" s="457"/>
      <c r="E4" s="450" t="s">
        <v>191</v>
      </c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357"/>
    </row>
    <row r="5" spans="1:16" ht="25.5" x14ac:dyDescent="0.35">
      <c r="A5" s="295"/>
      <c r="B5" s="301"/>
      <c r="C5" s="358"/>
      <c r="D5" s="297"/>
      <c r="E5" s="304"/>
      <c r="F5" s="304"/>
      <c r="G5" s="359"/>
      <c r="H5" s="360"/>
      <c r="I5" s="359"/>
      <c r="J5" s="360"/>
      <c r="K5" s="360"/>
      <c r="L5" s="361"/>
      <c r="M5" s="94"/>
      <c r="N5" s="94"/>
      <c r="O5" s="307"/>
      <c r="P5" s="298"/>
    </row>
    <row r="6" spans="1:16" s="2" customFormat="1" ht="30" x14ac:dyDescent="0.25">
      <c r="A6" s="293"/>
      <c r="B6" s="99">
        <v>1</v>
      </c>
      <c r="C6" s="100" t="s">
        <v>763</v>
      </c>
      <c r="D6" s="100" t="s">
        <v>21</v>
      </c>
      <c r="E6" s="100" t="s">
        <v>865</v>
      </c>
      <c r="F6" s="101">
        <v>13</v>
      </c>
      <c r="G6" s="107">
        <v>611</v>
      </c>
      <c r="H6" s="101">
        <v>1</v>
      </c>
      <c r="I6" s="101" t="s">
        <v>464</v>
      </c>
      <c r="J6" s="101"/>
      <c r="K6" s="396"/>
      <c r="L6" s="428">
        <v>831.6</v>
      </c>
      <c r="M6" s="428">
        <f>L6*42.84</f>
        <v>35625.744000000006</v>
      </c>
      <c r="N6" s="15"/>
      <c r="O6" s="104" t="s">
        <v>20</v>
      </c>
      <c r="P6" s="294"/>
    </row>
    <row r="7" spans="1:16" s="2" customFormat="1" ht="15" x14ac:dyDescent="0.25">
      <c r="A7" s="293"/>
      <c r="B7" s="341"/>
      <c r="C7" s="339"/>
      <c r="D7" s="362"/>
      <c r="E7" s="313"/>
      <c r="F7" s="313"/>
      <c r="G7" s="341"/>
      <c r="H7" s="341"/>
      <c r="I7" s="341"/>
      <c r="J7" s="363"/>
      <c r="K7" s="341"/>
      <c r="L7" s="435"/>
      <c r="M7" s="436"/>
      <c r="N7" s="200"/>
      <c r="O7" s="315"/>
      <c r="P7" s="294"/>
    </row>
    <row r="8" spans="1:16" s="2" customFormat="1" ht="15" x14ac:dyDescent="0.25">
      <c r="A8" s="293"/>
      <c r="B8" s="451" t="s">
        <v>42</v>
      </c>
      <c r="C8" s="452"/>
      <c r="D8" s="452"/>
      <c r="E8" s="452"/>
      <c r="F8" s="452"/>
      <c r="G8" s="452"/>
      <c r="H8" s="452"/>
      <c r="I8" s="452"/>
      <c r="J8" s="453"/>
      <c r="K8" s="92" t="s">
        <v>43</v>
      </c>
      <c r="L8" s="182">
        <f>SUM(L6)</f>
        <v>831.6</v>
      </c>
      <c r="M8" s="180">
        <f>SUM(M6)</f>
        <v>35625.744000000006</v>
      </c>
      <c r="N8" s="199"/>
      <c r="O8" s="437">
        <f>SUM(M8)</f>
        <v>35625.744000000006</v>
      </c>
      <c r="P8" s="294"/>
    </row>
    <row r="9" spans="1:16" x14ac:dyDescent="0.2">
      <c r="A9" s="295"/>
      <c r="B9" s="364"/>
      <c r="C9" s="365"/>
      <c r="D9" s="297"/>
      <c r="E9" s="328"/>
      <c r="F9" s="328"/>
      <c r="G9" s="359"/>
      <c r="H9" s="359"/>
      <c r="I9" s="359"/>
      <c r="J9" s="360"/>
      <c r="K9" s="359"/>
      <c r="L9" s="361"/>
      <c r="M9" s="105"/>
      <c r="N9" s="105"/>
      <c r="O9" s="307"/>
      <c r="P9" s="298"/>
    </row>
    <row r="10" spans="1:16" s="161" customFormat="1" ht="26.25" x14ac:dyDescent="0.25">
      <c r="A10" s="299"/>
      <c r="B10" s="173">
        <v>2</v>
      </c>
      <c r="C10" s="457" t="s">
        <v>678</v>
      </c>
      <c r="D10" s="457"/>
      <c r="E10" s="450" t="s">
        <v>191</v>
      </c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300"/>
    </row>
    <row r="11" spans="1:16" ht="18.75" customHeight="1" x14ac:dyDescent="0.35">
      <c r="A11" s="295"/>
      <c r="B11" s="301"/>
      <c r="C11" s="358"/>
      <c r="D11" s="297"/>
      <c r="E11" s="304"/>
      <c r="F11" s="304"/>
      <c r="G11" s="359"/>
      <c r="H11" s="360"/>
      <c r="I11" s="359"/>
      <c r="J11" s="360"/>
      <c r="K11" s="360"/>
      <c r="L11" s="361"/>
      <c r="M11" s="105"/>
      <c r="N11" s="105"/>
      <c r="O11" s="307"/>
      <c r="P11" s="298"/>
    </row>
    <row r="12" spans="1:16" s="66" customFormat="1" ht="15" x14ac:dyDescent="0.25">
      <c r="A12" s="331"/>
      <c r="B12" s="99">
        <v>1</v>
      </c>
      <c r="C12" s="16" t="s">
        <v>679</v>
      </c>
      <c r="D12" s="15" t="s">
        <v>21</v>
      </c>
      <c r="E12" s="16" t="s">
        <v>57</v>
      </c>
      <c r="F12" s="179">
        <v>14</v>
      </c>
      <c r="G12" s="107">
        <v>372</v>
      </c>
      <c r="H12" s="109">
        <v>8</v>
      </c>
      <c r="I12" s="109" t="s">
        <v>83</v>
      </c>
      <c r="J12" s="109">
        <v>2</v>
      </c>
      <c r="K12" s="109" t="s">
        <v>680</v>
      </c>
      <c r="L12" s="398">
        <v>28.46</v>
      </c>
      <c r="M12" s="406">
        <f>L12*126</f>
        <v>3585.96</v>
      </c>
      <c r="N12" s="434"/>
      <c r="O12" s="104" t="s">
        <v>681</v>
      </c>
      <c r="P12" s="332"/>
    </row>
    <row r="13" spans="1:16" s="66" customFormat="1" ht="15" x14ac:dyDescent="0.25">
      <c r="A13" s="331"/>
      <c r="B13" s="99">
        <v>2</v>
      </c>
      <c r="C13" s="16" t="s">
        <v>679</v>
      </c>
      <c r="D13" s="15" t="s">
        <v>21</v>
      </c>
      <c r="E13" s="16" t="s">
        <v>57</v>
      </c>
      <c r="F13" s="179">
        <v>14</v>
      </c>
      <c r="G13" s="107">
        <v>372</v>
      </c>
      <c r="H13" s="109">
        <v>9</v>
      </c>
      <c r="I13" s="109" t="s">
        <v>24</v>
      </c>
      <c r="J13" s="109">
        <v>3</v>
      </c>
      <c r="K13" s="109" t="s">
        <v>55</v>
      </c>
      <c r="L13" s="398">
        <v>204.52</v>
      </c>
      <c r="M13" s="406">
        <f>L13*126</f>
        <v>25769.52</v>
      </c>
      <c r="N13" s="434"/>
      <c r="O13" s="104" t="s">
        <v>681</v>
      </c>
      <c r="P13" s="332"/>
    </row>
    <row r="14" spans="1:16" s="66" customFormat="1" ht="15" x14ac:dyDescent="0.25">
      <c r="A14" s="331"/>
      <c r="B14" s="99">
        <v>3</v>
      </c>
      <c r="C14" s="16" t="s">
        <v>679</v>
      </c>
      <c r="D14" s="15" t="s">
        <v>21</v>
      </c>
      <c r="E14" s="16" t="s">
        <v>57</v>
      </c>
      <c r="F14" s="179">
        <v>14</v>
      </c>
      <c r="G14" s="107">
        <v>372</v>
      </c>
      <c r="H14" s="109">
        <v>12</v>
      </c>
      <c r="I14" s="109" t="s">
        <v>682</v>
      </c>
      <c r="J14" s="109">
        <v>3</v>
      </c>
      <c r="K14" s="109" t="s">
        <v>683</v>
      </c>
      <c r="L14" s="398">
        <v>211.95</v>
      </c>
      <c r="M14" s="404">
        <f>L14*42.84</f>
        <v>9079.9380000000001</v>
      </c>
      <c r="N14" s="434"/>
      <c r="O14" s="104" t="s">
        <v>681</v>
      </c>
      <c r="P14" s="332"/>
    </row>
    <row r="15" spans="1:16" s="66" customFormat="1" ht="15" x14ac:dyDescent="0.25">
      <c r="A15" s="331"/>
      <c r="B15" s="99">
        <v>4</v>
      </c>
      <c r="C15" s="16" t="s">
        <v>679</v>
      </c>
      <c r="D15" s="15" t="s">
        <v>21</v>
      </c>
      <c r="E15" s="16" t="s">
        <v>57</v>
      </c>
      <c r="F15" s="179">
        <v>18</v>
      </c>
      <c r="G15" s="107">
        <v>203</v>
      </c>
      <c r="H15" s="109">
        <v>2</v>
      </c>
      <c r="I15" s="109" t="s">
        <v>684</v>
      </c>
      <c r="J15" s="109"/>
      <c r="K15" s="109"/>
      <c r="L15" s="398">
        <v>2097.6</v>
      </c>
      <c r="M15" s="432"/>
      <c r="N15" s="406">
        <f>L15*63</f>
        <v>132148.79999999999</v>
      </c>
      <c r="O15" s="104" t="s">
        <v>681</v>
      </c>
      <c r="P15" s="332"/>
    </row>
    <row r="16" spans="1:16" s="66" customFormat="1" ht="15" x14ac:dyDescent="0.25">
      <c r="A16" s="331"/>
      <c r="B16" s="99">
        <v>5</v>
      </c>
      <c r="C16" s="16" t="s">
        <v>679</v>
      </c>
      <c r="D16" s="15" t="s">
        <v>21</v>
      </c>
      <c r="E16" s="16" t="s">
        <v>57</v>
      </c>
      <c r="F16" s="179">
        <v>18</v>
      </c>
      <c r="G16" s="107">
        <v>203</v>
      </c>
      <c r="H16" s="109">
        <v>3</v>
      </c>
      <c r="I16" s="109" t="s">
        <v>83</v>
      </c>
      <c r="J16" s="109">
        <v>1</v>
      </c>
      <c r="K16" s="109" t="s">
        <v>866</v>
      </c>
      <c r="L16" s="398">
        <v>32.229999999999997</v>
      </c>
      <c r="M16" s="406">
        <f>L16*126</f>
        <v>4060.9799999999996</v>
      </c>
      <c r="N16" s="406"/>
      <c r="O16" s="104" t="s">
        <v>681</v>
      </c>
      <c r="P16" s="332"/>
    </row>
    <row r="17" spans="1:16" s="66" customFormat="1" ht="15" x14ac:dyDescent="0.25">
      <c r="A17" s="331"/>
      <c r="B17" s="99">
        <v>6</v>
      </c>
      <c r="C17" s="16" t="s">
        <v>679</v>
      </c>
      <c r="D17" s="15" t="s">
        <v>21</v>
      </c>
      <c r="E17" s="16" t="s">
        <v>57</v>
      </c>
      <c r="F17" s="179">
        <v>18</v>
      </c>
      <c r="G17" s="107">
        <v>203</v>
      </c>
      <c r="H17" s="109">
        <v>4</v>
      </c>
      <c r="I17" s="109" t="s">
        <v>83</v>
      </c>
      <c r="J17" s="109">
        <v>1</v>
      </c>
      <c r="K17" s="109" t="s">
        <v>172</v>
      </c>
      <c r="L17" s="398">
        <v>18.59</v>
      </c>
      <c r="M17" s="406">
        <f>L17*126</f>
        <v>2342.34</v>
      </c>
      <c r="N17" s="406"/>
      <c r="O17" s="104" t="s">
        <v>681</v>
      </c>
      <c r="P17" s="332"/>
    </row>
    <row r="18" spans="1:16" s="66" customFormat="1" ht="15" x14ac:dyDescent="0.25">
      <c r="A18" s="331"/>
      <c r="B18" s="99">
        <v>7</v>
      </c>
      <c r="C18" s="16" t="s">
        <v>679</v>
      </c>
      <c r="D18" s="15" t="s">
        <v>21</v>
      </c>
      <c r="E18" s="16" t="s">
        <v>57</v>
      </c>
      <c r="F18" s="179">
        <v>18</v>
      </c>
      <c r="G18" s="107">
        <v>205</v>
      </c>
      <c r="H18" s="109">
        <v>2</v>
      </c>
      <c r="I18" s="109" t="s">
        <v>684</v>
      </c>
      <c r="J18" s="109"/>
      <c r="K18" s="109"/>
      <c r="L18" s="398">
        <v>13100</v>
      </c>
      <c r="M18" s="432"/>
      <c r="N18" s="406">
        <f>L18*63</f>
        <v>825300</v>
      </c>
      <c r="O18" s="104"/>
      <c r="P18" s="332"/>
    </row>
    <row r="19" spans="1:16" s="66" customFormat="1" ht="15" x14ac:dyDescent="0.25">
      <c r="A19" s="331"/>
      <c r="B19" s="99">
        <v>8</v>
      </c>
      <c r="C19" s="16" t="s">
        <v>679</v>
      </c>
      <c r="D19" s="15" t="s">
        <v>21</v>
      </c>
      <c r="E19" s="16" t="s">
        <v>57</v>
      </c>
      <c r="F19" s="179">
        <v>18</v>
      </c>
      <c r="G19" s="107">
        <v>205</v>
      </c>
      <c r="H19" s="109">
        <v>3</v>
      </c>
      <c r="I19" s="109" t="s">
        <v>70</v>
      </c>
      <c r="J19" s="109">
        <v>2</v>
      </c>
      <c r="K19" s="109" t="s">
        <v>97</v>
      </c>
      <c r="L19" s="398">
        <v>329.24</v>
      </c>
      <c r="M19" s="406">
        <f>L19*126</f>
        <v>41484.239999999998</v>
      </c>
      <c r="N19" s="406"/>
      <c r="O19" s="104" t="s">
        <v>681</v>
      </c>
      <c r="P19" s="332"/>
    </row>
    <row r="20" spans="1:16" s="66" customFormat="1" ht="15" x14ac:dyDescent="0.25">
      <c r="A20" s="331"/>
      <c r="B20" s="99">
        <v>9</v>
      </c>
      <c r="C20" s="16" t="s">
        <v>679</v>
      </c>
      <c r="D20" s="15" t="s">
        <v>21</v>
      </c>
      <c r="E20" s="16" t="s">
        <v>57</v>
      </c>
      <c r="F20" s="179">
        <v>18</v>
      </c>
      <c r="G20" s="107">
        <v>231</v>
      </c>
      <c r="H20" s="109"/>
      <c r="I20" s="109" t="s">
        <v>240</v>
      </c>
      <c r="J20" s="109">
        <v>1</v>
      </c>
      <c r="K20" s="109" t="s">
        <v>867</v>
      </c>
      <c r="L20" s="398">
        <v>10.119999999999999</v>
      </c>
      <c r="M20" s="404">
        <f>L20*126</f>
        <v>1275.1199999999999</v>
      </c>
      <c r="N20" s="406"/>
      <c r="O20" s="104"/>
      <c r="P20" s="332"/>
    </row>
    <row r="21" spans="1:16" s="66" customFormat="1" ht="15" x14ac:dyDescent="0.25">
      <c r="A21" s="331"/>
      <c r="B21" s="99">
        <v>10</v>
      </c>
      <c r="C21" s="16" t="s">
        <v>679</v>
      </c>
      <c r="D21" s="15" t="s">
        <v>21</v>
      </c>
      <c r="E21" s="16" t="s">
        <v>57</v>
      </c>
      <c r="F21" s="179">
        <v>18</v>
      </c>
      <c r="G21" s="107">
        <v>232</v>
      </c>
      <c r="H21" s="109"/>
      <c r="I21" s="109" t="s">
        <v>240</v>
      </c>
      <c r="J21" s="109">
        <v>1</v>
      </c>
      <c r="K21" s="109" t="s">
        <v>868</v>
      </c>
      <c r="L21" s="398">
        <v>18.8</v>
      </c>
      <c r="M21" s="404">
        <f>L21*126</f>
        <v>2368.8000000000002</v>
      </c>
      <c r="N21" s="406"/>
      <c r="O21" s="104"/>
      <c r="P21" s="332"/>
    </row>
    <row r="22" spans="1:16" s="66" customFormat="1" ht="15" x14ac:dyDescent="0.25">
      <c r="A22" s="331"/>
      <c r="B22" s="99">
        <v>11</v>
      </c>
      <c r="C22" s="16" t="s">
        <v>679</v>
      </c>
      <c r="D22" s="15" t="s">
        <v>21</v>
      </c>
      <c r="E22" s="16" t="s">
        <v>57</v>
      </c>
      <c r="F22" s="179">
        <v>18</v>
      </c>
      <c r="G22" s="107">
        <v>233</v>
      </c>
      <c r="H22" s="109"/>
      <c r="I22" s="109" t="s">
        <v>240</v>
      </c>
      <c r="J22" s="109">
        <v>1</v>
      </c>
      <c r="K22" s="109" t="s">
        <v>868</v>
      </c>
      <c r="L22" s="398">
        <v>18.8</v>
      </c>
      <c r="M22" s="404">
        <f>L22*126</f>
        <v>2368.8000000000002</v>
      </c>
      <c r="N22" s="406"/>
      <c r="O22" s="104" t="s">
        <v>681</v>
      </c>
      <c r="P22" s="332"/>
    </row>
    <row r="23" spans="1:16" s="66" customFormat="1" ht="15" x14ac:dyDescent="0.25">
      <c r="A23" s="331"/>
      <c r="B23" s="319"/>
      <c r="C23" s="333"/>
      <c r="D23" s="333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32"/>
    </row>
    <row r="24" spans="1:16" s="66" customFormat="1" ht="15" x14ac:dyDescent="0.25">
      <c r="A24" s="331"/>
      <c r="B24" s="451" t="s">
        <v>42</v>
      </c>
      <c r="C24" s="452"/>
      <c r="D24" s="452"/>
      <c r="E24" s="452"/>
      <c r="F24" s="452"/>
      <c r="G24" s="452"/>
      <c r="H24" s="452"/>
      <c r="I24" s="452"/>
      <c r="J24" s="453"/>
      <c r="K24" s="92" t="s">
        <v>43</v>
      </c>
      <c r="L24" s="182">
        <f>SUM(L12:L22)</f>
        <v>16070.31</v>
      </c>
      <c r="M24" s="189">
        <f>SUM(M12:M22)</f>
        <v>92335.698000000004</v>
      </c>
      <c r="N24" s="189">
        <f>SUM(N12:N22)</f>
        <v>957448.8</v>
      </c>
      <c r="O24" s="191">
        <f>SUM(M24+N24)</f>
        <v>1049784.4980000001</v>
      </c>
      <c r="P24" s="332"/>
    </row>
    <row r="25" spans="1:16" x14ac:dyDescent="0.2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8"/>
    </row>
    <row r="26" spans="1:16" s="161" customFormat="1" ht="26.25" x14ac:dyDescent="0.25">
      <c r="A26" s="299"/>
      <c r="B26" s="173">
        <v>3</v>
      </c>
      <c r="C26" s="457" t="s">
        <v>767</v>
      </c>
      <c r="D26" s="457"/>
      <c r="E26" s="450" t="s">
        <v>191</v>
      </c>
      <c r="F26" s="450"/>
      <c r="G26" s="450"/>
      <c r="H26" s="450"/>
      <c r="I26" s="450"/>
      <c r="J26" s="450"/>
      <c r="K26" s="450"/>
      <c r="L26" s="450"/>
      <c r="M26" s="450"/>
      <c r="N26" s="450"/>
      <c r="O26" s="366"/>
      <c r="P26" s="300"/>
    </row>
    <row r="27" spans="1:16" x14ac:dyDescent="0.2">
      <c r="A27" s="295"/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8"/>
    </row>
    <row r="28" spans="1:16" s="66" customFormat="1" ht="22.5" customHeight="1" x14ac:dyDescent="0.25">
      <c r="A28" s="331"/>
      <c r="B28" s="102">
        <v>1</v>
      </c>
      <c r="C28" s="106" t="s">
        <v>686</v>
      </c>
      <c r="D28" s="109" t="s">
        <v>21</v>
      </c>
      <c r="E28" s="109"/>
      <c r="F28" s="109">
        <v>16</v>
      </c>
      <c r="G28" s="109">
        <v>348</v>
      </c>
      <c r="H28" s="109">
        <v>2</v>
      </c>
      <c r="I28" s="109" t="s">
        <v>154</v>
      </c>
      <c r="J28" s="107"/>
      <c r="K28" s="107"/>
      <c r="L28" s="390"/>
      <c r="M28" s="390"/>
      <c r="N28" s="52"/>
      <c r="O28" s="108" t="s">
        <v>20</v>
      </c>
      <c r="P28" s="332"/>
    </row>
    <row r="29" spans="1:16" s="66" customFormat="1" ht="15" x14ac:dyDescent="0.25">
      <c r="A29" s="331"/>
      <c r="B29" s="319"/>
      <c r="C29" s="333"/>
      <c r="D29" s="333"/>
      <c r="E29" s="319"/>
      <c r="F29" s="319"/>
      <c r="G29" s="319"/>
      <c r="H29" s="319"/>
      <c r="I29" s="319"/>
      <c r="J29" s="319"/>
      <c r="K29" s="319"/>
      <c r="L29" s="319"/>
      <c r="M29" s="202"/>
      <c r="N29" s="202"/>
      <c r="O29" s="319"/>
      <c r="P29" s="332"/>
    </row>
    <row r="30" spans="1:16" s="66" customFormat="1" ht="15" x14ac:dyDescent="0.25">
      <c r="A30" s="331"/>
      <c r="B30" s="451" t="s">
        <v>42</v>
      </c>
      <c r="C30" s="452"/>
      <c r="D30" s="452"/>
      <c r="E30" s="452"/>
      <c r="F30" s="452"/>
      <c r="G30" s="452"/>
      <c r="H30" s="452"/>
      <c r="I30" s="452"/>
      <c r="J30" s="453"/>
      <c r="K30" s="92" t="s">
        <v>43</v>
      </c>
      <c r="L30" s="182"/>
      <c r="M30" s="189">
        <f>SUM(M28:M29)</f>
        <v>0</v>
      </c>
      <c r="N30" s="189">
        <f>SUM(N28:N29)</f>
        <v>0</v>
      </c>
      <c r="O30" s="427">
        <f>SUM(M30:N30)</f>
        <v>0</v>
      </c>
      <c r="P30" s="332"/>
    </row>
    <row r="31" spans="1:16" x14ac:dyDescent="0.2">
      <c r="A31" s="295"/>
      <c r="B31" s="296"/>
      <c r="C31" s="297"/>
      <c r="D31" s="297"/>
      <c r="E31" s="296"/>
      <c r="F31" s="296"/>
      <c r="G31" s="296"/>
      <c r="H31" s="296"/>
      <c r="I31" s="296"/>
      <c r="J31" s="296"/>
      <c r="K31" s="296"/>
      <c r="L31" s="296"/>
      <c r="M31" s="105"/>
      <c r="N31" s="105"/>
      <c r="O31" s="296"/>
      <c r="P31" s="298"/>
    </row>
    <row r="32" spans="1:16" s="161" customFormat="1" ht="28.5" customHeight="1" x14ac:dyDescent="0.25">
      <c r="A32" s="299"/>
      <c r="B32" s="173">
        <v>4</v>
      </c>
      <c r="C32" s="449" t="s">
        <v>687</v>
      </c>
      <c r="D32" s="449"/>
      <c r="E32" s="450" t="s">
        <v>191</v>
      </c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300"/>
    </row>
    <row r="33" spans="1:16" ht="18" customHeight="1" x14ac:dyDescent="0.35">
      <c r="A33" s="295"/>
      <c r="B33" s="301"/>
      <c r="C33" s="367"/>
      <c r="D33" s="368"/>
      <c r="E33" s="304"/>
      <c r="F33" s="304"/>
      <c r="G33" s="359"/>
      <c r="H33" s="360"/>
      <c r="I33" s="359"/>
      <c r="J33" s="360"/>
      <c r="K33" s="360"/>
      <c r="L33" s="361"/>
      <c r="M33" s="105"/>
      <c r="N33" s="105"/>
      <c r="O33" s="307"/>
      <c r="P33" s="298"/>
    </row>
    <row r="34" spans="1:16" s="66" customFormat="1" ht="15" x14ac:dyDescent="0.25">
      <c r="A34" s="331"/>
      <c r="B34" s="102">
        <v>1</v>
      </c>
      <c r="C34" s="16" t="s">
        <v>688</v>
      </c>
      <c r="D34" s="15" t="s">
        <v>21</v>
      </c>
      <c r="E34" s="15" t="s">
        <v>57</v>
      </c>
      <c r="F34" s="179">
        <v>17</v>
      </c>
      <c r="G34" s="107">
        <v>253</v>
      </c>
      <c r="H34" s="109">
        <v>1</v>
      </c>
      <c r="I34" s="109" t="s">
        <v>83</v>
      </c>
      <c r="J34" s="109">
        <v>2</v>
      </c>
      <c r="K34" s="109" t="s">
        <v>689</v>
      </c>
      <c r="L34" s="398">
        <v>291.27999999999997</v>
      </c>
      <c r="M34" s="398">
        <f t="shared" ref="M34:M44" si="0">L34*126</f>
        <v>36701.279999999999</v>
      </c>
      <c r="N34" s="52"/>
      <c r="O34" s="108" t="s">
        <v>20</v>
      </c>
      <c r="P34" s="332"/>
    </row>
    <row r="35" spans="1:16" s="66" customFormat="1" ht="15" x14ac:dyDescent="0.25">
      <c r="A35" s="331"/>
      <c r="B35" s="102">
        <v>2</v>
      </c>
      <c r="C35" s="16" t="s">
        <v>688</v>
      </c>
      <c r="D35" s="15" t="s">
        <v>21</v>
      </c>
      <c r="E35" s="15" t="s">
        <v>57</v>
      </c>
      <c r="F35" s="179">
        <v>17</v>
      </c>
      <c r="G35" s="107">
        <v>254</v>
      </c>
      <c r="H35" s="109">
        <v>9</v>
      </c>
      <c r="I35" s="109" t="s">
        <v>24</v>
      </c>
      <c r="J35" s="109">
        <v>1</v>
      </c>
      <c r="K35" s="109" t="s">
        <v>55</v>
      </c>
      <c r="L35" s="398">
        <v>209.17</v>
      </c>
      <c r="M35" s="398">
        <f t="shared" si="0"/>
        <v>26355.42</v>
      </c>
      <c r="N35" s="52"/>
      <c r="O35" s="108" t="s">
        <v>20</v>
      </c>
      <c r="P35" s="332"/>
    </row>
    <row r="36" spans="1:16" s="66" customFormat="1" ht="15" x14ac:dyDescent="0.25">
      <c r="A36" s="331"/>
      <c r="B36" s="102">
        <v>3</v>
      </c>
      <c r="C36" s="16" t="s">
        <v>688</v>
      </c>
      <c r="D36" s="15" t="s">
        <v>21</v>
      </c>
      <c r="E36" s="15"/>
      <c r="F36" s="179">
        <v>17</v>
      </c>
      <c r="G36" s="107">
        <v>255</v>
      </c>
      <c r="H36" s="109"/>
      <c r="I36" s="109" t="s">
        <v>75</v>
      </c>
      <c r="J36" s="109"/>
      <c r="K36" s="109"/>
      <c r="L36" s="398"/>
      <c r="M36" s="398">
        <f t="shared" si="0"/>
        <v>0</v>
      </c>
      <c r="N36" s="52"/>
      <c r="O36" s="108" t="s">
        <v>20</v>
      </c>
      <c r="P36" s="332"/>
    </row>
    <row r="37" spans="1:16" s="66" customFormat="1" ht="15" x14ac:dyDescent="0.25">
      <c r="A37" s="331"/>
      <c r="B37" s="102">
        <v>4</v>
      </c>
      <c r="C37" s="16" t="s">
        <v>688</v>
      </c>
      <c r="D37" s="15" t="s">
        <v>21</v>
      </c>
      <c r="E37" s="15"/>
      <c r="F37" s="179">
        <v>17</v>
      </c>
      <c r="G37" s="107">
        <v>256</v>
      </c>
      <c r="H37" s="109"/>
      <c r="I37" s="109" t="s">
        <v>75</v>
      </c>
      <c r="J37" s="109"/>
      <c r="K37" s="109"/>
      <c r="L37" s="398"/>
      <c r="M37" s="398">
        <f t="shared" si="0"/>
        <v>0</v>
      </c>
      <c r="N37" s="52"/>
      <c r="O37" s="108" t="s">
        <v>20</v>
      </c>
      <c r="P37" s="332"/>
    </row>
    <row r="38" spans="1:16" s="66" customFormat="1" ht="15" x14ac:dyDescent="0.25">
      <c r="A38" s="331"/>
      <c r="B38" s="102">
        <v>5</v>
      </c>
      <c r="C38" s="16" t="s">
        <v>690</v>
      </c>
      <c r="D38" s="15" t="s">
        <v>21</v>
      </c>
      <c r="E38" s="15" t="s">
        <v>57</v>
      </c>
      <c r="F38" s="179">
        <v>26</v>
      </c>
      <c r="G38" s="107">
        <v>559</v>
      </c>
      <c r="H38" s="109">
        <v>1</v>
      </c>
      <c r="I38" s="109" t="s">
        <v>83</v>
      </c>
      <c r="J38" s="109">
        <v>2</v>
      </c>
      <c r="K38" s="109" t="s">
        <v>691</v>
      </c>
      <c r="L38" s="398">
        <v>169.91</v>
      </c>
      <c r="M38" s="398">
        <f t="shared" si="0"/>
        <v>21408.66</v>
      </c>
      <c r="N38" s="52"/>
      <c r="O38" s="108" t="s">
        <v>20</v>
      </c>
      <c r="P38" s="332"/>
    </row>
    <row r="39" spans="1:16" s="66" customFormat="1" ht="15" x14ac:dyDescent="0.25">
      <c r="A39" s="331"/>
      <c r="B39" s="102">
        <v>6</v>
      </c>
      <c r="C39" s="16" t="s">
        <v>690</v>
      </c>
      <c r="D39" s="15" t="s">
        <v>21</v>
      </c>
      <c r="E39" s="15" t="s">
        <v>103</v>
      </c>
      <c r="F39" s="179">
        <v>26</v>
      </c>
      <c r="G39" s="107">
        <v>626</v>
      </c>
      <c r="H39" s="109"/>
      <c r="I39" s="109" t="s">
        <v>104</v>
      </c>
      <c r="J39" s="109"/>
      <c r="K39" s="109" t="s">
        <v>372</v>
      </c>
      <c r="L39" s="398"/>
      <c r="M39" s="398">
        <f t="shared" si="0"/>
        <v>0</v>
      </c>
      <c r="N39" s="52"/>
      <c r="O39" s="108" t="s">
        <v>20</v>
      </c>
      <c r="P39" s="332"/>
    </row>
    <row r="40" spans="1:16" s="66" customFormat="1" ht="15" x14ac:dyDescent="0.25">
      <c r="A40" s="331"/>
      <c r="B40" s="102">
        <v>7</v>
      </c>
      <c r="C40" s="16" t="s">
        <v>692</v>
      </c>
      <c r="D40" s="15" t="s">
        <v>21</v>
      </c>
      <c r="E40" s="15" t="s">
        <v>103</v>
      </c>
      <c r="F40" s="179">
        <v>26</v>
      </c>
      <c r="G40" s="107">
        <v>627</v>
      </c>
      <c r="H40" s="109"/>
      <c r="I40" s="109" t="s">
        <v>104</v>
      </c>
      <c r="J40" s="109"/>
      <c r="K40" s="109" t="s">
        <v>693</v>
      </c>
      <c r="L40" s="398"/>
      <c r="M40" s="398">
        <f t="shared" si="0"/>
        <v>0</v>
      </c>
      <c r="N40" s="29"/>
      <c r="O40" s="108" t="s">
        <v>20</v>
      </c>
      <c r="P40" s="332"/>
    </row>
    <row r="41" spans="1:16" s="66" customFormat="1" ht="15" x14ac:dyDescent="0.25">
      <c r="A41" s="331"/>
      <c r="B41" s="102">
        <v>8</v>
      </c>
      <c r="C41" s="16" t="s">
        <v>694</v>
      </c>
      <c r="D41" s="15" t="s">
        <v>21</v>
      </c>
      <c r="E41" s="15" t="s">
        <v>57</v>
      </c>
      <c r="F41" s="179">
        <v>28</v>
      </c>
      <c r="G41" s="107">
        <v>1048</v>
      </c>
      <c r="H41" s="109">
        <v>2</v>
      </c>
      <c r="I41" s="109" t="s">
        <v>26</v>
      </c>
      <c r="J41" s="109">
        <v>3</v>
      </c>
      <c r="K41" s="109" t="s">
        <v>157</v>
      </c>
      <c r="L41" s="398">
        <v>68.17</v>
      </c>
      <c r="M41" s="398">
        <f t="shared" si="0"/>
        <v>8589.42</v>
      </c>
      <c r="N41" s="29"/>
      <c r="O41" s="108" t="s">
        <v>20</v>
      </c>
      <c r="P41" s="332"/>
    </row>
    <row r="42" spans="1:16" s="66" customFormat="1" ht="15" x14ac:dyDescent="0.25">
      <c r="A42" s="331"/>
      <c r="B42" s="102">
        <v>9</v>
      </c>
      <c r="C42" s="16" t="s">
        <v>694</v>
      </c>
      <c r="D42" s="15" t="s">
        <v>21</v>
      </c>
      <c r="E42" s="15" t="s">
        <v>57</v>
      </c>
      <c r="F42" s="179">
        <v>28</v>
      </c>
      <c r="G42" s="107">
        <v>1048</v>
      </c>
      <c r="H42" s="109">
        <v>3</v>
      </c>
      <c r="I42" s="109" t="s">
        <v>49</v>
      </c>
      <c r="J42" s="109">
        <v>2</v>
      </c>
      <c r="K42" s="109" t="s">
        <v>695</v>
      </c>
      <c r="L42" s="398">
        <v>94.82</v>
      </c>
      <c r="M42" s="398">
        <f t="shared" si="0"/>
        <v>11947.32</v>
      </c>
      <c r="N42" s="29"/>
      <c r="O42" s="108" t="s">
        <v>20</v>
      </c>
      <c r="P42" s="332"/>
    </row>
    <row r="43" spans="1:16" s="66" customFormat="1" ht="15" x14ac:dyDescent="0.25">
      <c r="A43" s="331"/>
      <c r="B43" s="102">
        <v>10</v>
      </c>
      <c r="C43" s="16" t="s">
        <v>694</v>
      </c>
      <c r="D43" s="15" t="s">
        <v>21</v>
      </c>
      <c r="E43" s="15" t="s">
        <v>57</v>
      </c>
      <c r="F43" s="179">
        <v>28</v>
      </c>
      <c r="G43" s="107">
        <v>1048</v>
      </c>
      <c r="H43" s="109">
        <v>4</v>
      </c>
      <c r="I43" s="109" t="s">
        <v>26</v>
      </c>
      <c r="J43" s="109">
        <v>3</v>
      </c>
      <c r="K43" s="109" t="s">
        <v>696</v>
      </c>
      <c r="L43" s="398">
        <v>403.35</v>
      </c>
      <c r="M43" s="398">
        <f t="shared" si="0"/>
        <v>50822.100000000006</v>
      </c>
      <c r="N43" s="29"/>
      <c r="O43" s="108" t="s">
        <v>20</v>
      </c>
      <c r="P43" s="332"/>
    </row>
    <row r="44" spans="1:16" s="66" customFormat="1" ht="15" x14ac:dyDescent="0.25">
      <c r="A44" s="331"/>
      <c r="B44" s="102">
        <v>11</v>
      </c>
      <c r="C44" s="16" t="s">
        <v>694</v>
      </c>
      <c r="D44" s="15" t="s">
        <v>21</v>
      </c>
      <c r="E44" s="15" t="s">
        <v>419</v>
      </c>
      <c r="F44" s="179">
        <v>28</v>
      </c>
      <c r="G44" s="107">
        <v>1048</v>
      </c>
      <c r="H44" s="109">
        <v>5</v>
      </c>
      <c r="I44" s="109" t="s">
        <v>24</v>
      </c>
      <c r="J44" s="109">
        <v>3</v>
      </c>
      <c r="K44" s="109" t="s">
        <v>190</v>
      </c>
      <c r="L44" s="432">
        <v>355.06</v>
      </c>
      <c r="M44" s="398">
        <f t="shared" si="0"/>
        <v>44737.56</v>
      </c>
      <c r="N44" s="29"/>
      <c r="O44" s="108" t="s">
        <v>20</v>
      </c>
      <c r="P44" s="332"/>
    </row>
    <row r="45" spans="1:16" s="66" customFormat="1" ht="30" customHeight="1" x14ac:dyDescent="0.25">
      <c r="A45" s="331"/>
      <c r="B45" s="102">
        <v>12</v>
      </c>
      <c r="C45" s="16" t="s">
        <v>697</v>
      </c>
      <c r="D45" s="15" t="s">
        <v>21</v>
      </c>
      <c r="E45" s="15" t="s">
        <v>57</v>
      </c>
      <c r="F45" s="106">
        <v>28</v>
      </c>
      <c r="G45" s="106">
        <v>1237</v>
      </c>
      <c r="H45" s="106">
        <v>2</v>
      </c>
      <c r="I45" s="106" t="s">
        <v>698</v>
      </c>
      <c r="J45" s="106"/>
      <c r="K45" s="106"/>
      <c r="L45" s="433">
        <v>5516</v>
      </c>
      <c r="M45" s="433"/>
      <c r="N45" s="433">
        <f>L45*63</f>
        <v>347508</v>
      </c>
      <c r="O45" s="108" t="s">
        <v>20</v>
      </c>
      <c r="P45" s="332"/>
    </row>
    <row r="46" spans="1:16" s="66" customFormat="1" ht="15" x14ac:dyDescent="0.25">
      <c r="A46" s="331"/>
      <c r="B46" s="102">
        <v>13</v>
      </c>
      <c r="C46" s="16" t="s">
        <v>694</v>
      </c>
      <c r="D46" s="15" t="s">
        <v>21</v>
      </c>
      <c r="E46" s="15" t="s">
        <v>57</v>
      </c>
      <c r="F46" s="179">
        <v>28</v>
      </c>
      <c r="G46" s="107">
        <v>1262</v>
      </c>
      <c r="H46" s="109">
        <v>2</v>
      </c>
      <c r="I46" s="109" t="s">
        <v>49</v>
      </c>
      <c r="J46" s="109">
        <v>2</v>
      </c>
      <c r="K46" s="109" t="s">
        <v>27</v>
      </c>
      <c r="L46" s="398">
        <v>105.36</v>
      </c>
      <c r="M46" s="398">
        <f t="shared" ref="M46:M79" si="1">L46*126</f>
        <v>13275.36</v>
      </c>
      <c r="N46" s="29"/>
      <c r="O46" s="108" t="s">
        <v>20</v>
      </c>
      <c r="P46" s="332"/>
    </row>
    <row r="47" spans="1:16" s="66" customFormat="1" ht="15" x14ac:dyDescent="0.25">
      <c r="A47" s="331"/>
      <c r="B47" s="102">
        <v>14</v>
      </c>
      <c r="C47" s="16" t="s">
        <v>694</v>
      </c>
      <c r="D47" s="15" t="s">
        <v>21</v>
      </c>
      <c r="E47" s="15" t="s">
        <v>57</v>
      </c>
      <c r="F47" s="203">
        <v>28</v>
      </c>
      <c r="G47" s="107">
        <v>1262</v>
      </c>
      <c r="H47" s="109">
        <v>4</v>
      </c>
      <c r="I47" s="109" t="s">
        <v>24</v>
      </c>
      <c r="J47" s="109">
        <v>2</v>
      </c>
      <c r="K47" s="109" t="s">
        <v>188</v>
      </c>
      <c r="L47" s="432">
        <v>216.91</v>
      </c>
      <c r="M47" s="398">
        <f t="shared" si="1"/>
        <v>27330.66</v>
      </c>
      <c r="N47" s="29"/>
      <c r="O47" s="108" t="s">
        <v>20</v>
      </c>
      <c r="P47" s="332"/>
    </row>
    <row r="48" spans="1:16" s="66" customFormat="1" ht="15" x14ac:dyDescent="0.25">
      <c r="A48" s="331"/>
      <c r="B48" s="102">
        <v>15</v>
      </c>
      <c r="C48" s="16" t="s">
        <v>694</v>
      </c>
      <c r="D48" s="15" t="s">
        <v>21</v>
      </c>
      <c r="E48" s="15" t="s">
        <v>57</v>
      </c>
      <c r="F48" s="203">
        <v>28</v>
      </c>
      <c r="G48" s="107">
        <v>1262</v>
      </c>
      <c r="H48" s="109">
        <v>5</v>
      </c>
      <c r="I48" s="109" t="s">
        <v>24</v>
      </c>
      <c r="J48" s="109">
        <v>2</v>
      </c>
      <c r="K48" s="109" t="s">
        <v>188</v>
      </c>
      <c r="L48" s="432">
        <v>216.91</v>
      </c>
      <c r="M48" s="398">
        <f t="shared" si="1"/>
        <v>27330.66</v>
      </c>
      <c r="N48" s="29"/>
      <c r="O48" s="108" t="s">
        <v>20</v>
      </c>
      <c r="P48" s="332"/>
    </row>
    <row r="49" spans="1:16" s="66" customFormat="1" ht="15" x14ac:dyDescent="0.25">
      <c r="A49" s="331"/>
      <c r="B49" s="102">
        <v>16</v>
      </c>
      <c r="C49" s="16" t="s">
        <v>694</v>
      </c>
      <c r="D49" s="15" t="s">
        <v>21</v>
      </c>
      <c r="E49" s="15" t="s">
        <v>57</v>
      </c>
      <c r="F49" s="203">
        <v>28</v>
      </c>
      <c r="G49" s="107">
        <v>1262</v>
      </c>
      <c r="H49" s="109">
        <v>6</v>
      </c>
      <c r="I49" s="109" t="s">
        <v>24</v>
      </c>
      <c r="J49" s="109">
        <v>2</v>
      </c>
      <c r="K49" s="109" t="s">
        <v>188</v>
      </c>
      <c r="L49" s="432">
        <v>216.91</v>
      </c>
      <c r="M49" s="398">
        <f t="shared" si="1"/>
        <v>27330.66</v>
      </c>
      <c r="N49" s="29"/>
      <c r="O49" s="108" t="s">
        <v>20</v>
      </c>
      <c r="P49" s="332"/>
    </row>
    <row r="50" spans="1:16" s="66" customFormat="1" ht="15" x14ac:dyDescent="0.25">
      <c r="A50" s="331"/>
      <c r="B50" s="102">
        <v>17</v>
      </c>
      <c r="C50" s="16" t="s">
        <v>694</v>
      </c>
      <c r="D50" s="15" t="s">
        <v>21</v>
      </c>
      <c r="E50" s="15" t="s">
        <v>57</v>
      </c>
      <c r="F50" s="203">
        <v>28</v>
      </c>
      <c r="G50" s="107">
        <v>1262</v>
      </c>
      <c r="H50" s="109">
        <v>7</v>
      </c>
      <c r="I50" s="109" t="s">
        <v>24</v>
      </c>
      <c r="J50" s="109">
        <v>2</v>
      </c>
      <c r="K50" s="109" t="s">
        <v>188</v>
      </c>
      <c r="L50" s="432">
        <v>216.91</v>
      </c>
      <c r="M50" s="398">
        <f t="shared" si="1"/>
        <v>27330.66</v>
      </c>
      <c r="N50" s="29"/>
      <c r="O50" s="108" t="s">
        <v>20</v>
      </c>
      <c r="P50" s="332"/>
    </row>
    <row r="51" spans="1:16" s="66" customFormat="1" ht="15" x14ac:dyDescent="0.25">
      <c r="A51" s="331"/>
      <c r="B51" s="102">
        <v>18</v>
      </c>
      <c r="C51" s="16" t="s">
        <v>694</v>
      </c>
      <c r="D51" s="15" t="s">
        <v>21</v>
      </c>
      <c r="E51" s="15" t="s">
        <v>57</v>
      </c>
      <c r="F51" s="203">
        <v>28</v>
      </c>
      <c r="G51" s="107">
        <v>1262</v>
      </c>
      <c r="H51" s="109">
        <v>8</v>
      </c>
      <c r="I51" s="109" t="s">
        <v>24</v>
      </c>
      <c r="J51" s="109">
        <v>2</v>
      </c>
      <c r="K51" s="109" t="s">
        <v>188</v>
      </c>
      <c r="L51" s="432">
        <v>216.91</v>
      </c>
      <c r="M51" s="398">
        <f t="shared" si="1"/>
        <v>27330.66</v>
      </c>
      <c r="N51" s="29"/>
      <c r="O51" s="108" t="s">
        <v>20</v>
      </c>
      <c r="P51" s="332"/>
    </row>
    <row r="52" spans="1:16" s="66" customFormat="1" ht="15" x14ac:dyDescent="0.25">
      <c r="A52" s="331"/>
      <c r="B52" s="102">
        <v>19</v>
      </c>
      <c r="C52" s="16" t="s">
        <v>694</v>
      </c>
      <c r="D52" s="15" t="s">
        <v>21</v>
      </c>
      <c r="E52" s="15" t="s">
        <v>57</v>
      </c>
      <c r="F52" s="203">
        <v>28</v>
      </c>
      <c r="G52" s="107">
        <v>1262</v>
      </c>
      <c r="H52" s="109">
        <v>9</v>
      </c>
      <c r="I52" s="109" t="s">
        <v>24</v>
      </c>
      <c r="J52" s="109">
        <v>2</v>
      </c>
      <c r="K52" s="109" t="s">
        <v>128</v>
      </c>
      <c r="L52" s="432">
        <v>225.95</v>
      </c>
      <c r="M52" s="398">
        <f t="shared" si="1"/>
        <v>28469.699999999997</v>
      </c>
      <c r="N52" s="29"/>
      <c r="O52" s="108" t="s">
        <v>20</v>
      </c>
      <c r="P52" s="332"/>
    </row>
    <row r="53" spans="1:16" s="66" customFormat="1" ht="15" x14ac:dyDescent="0.25">
      <c r="A53" s="331"/>
      <c r="B53" s="102">
        <v>20</v>
      </c>
      <c r="C53" s="16" t="s">
        <v>694</v>
      </c>
      <c r="D53" s="15" t="s">
        <v>21</v>
      </c>
      <c r="E53" s="15" t="s">
        <v>57</v>
      </c>
      <c r="F53" s="203">
        <v>28</v>
      </c>
      <c r="G53" s="107">
        <v>1262</v>
      </c>
      <c r="H53" s="109">
        <v>10</v>
      </c>
      <c r="I53" s="109" t="s">
        <v>24</v>
      </c>
      <c r="J53" s="109">
        <v>2</v>
      </c>
      <c r="K53" s="109" t="s">
        <v>188</v>
      </c>
      <c r="L53" s="432">
        <v>216.91</v>
      </c>
      <c r="M53" s="398">
        <f t="shared" si="1"/>
        <v>27330.66</v>
      </c>
      <c r="N53" s="29"/>
      <c r="O53" s="108" t="s">
        <v>20</v>
      </c>
      <c r="P53" s="332"/>
    </row>
    <row r="54" spans="1:16" s="66" customFormat="1" ht="15" x14ac:dyDescent="0.25">
      <c r="A54" s="331"/>
      <c r="B54" s="102">
        <v>21</v>
      </c>
      <c r="C54" s="16" t="s">
        <v>694</v>
      </c>
      <c r="D54" s="15" t="s">
        <v>21</v>
      </c>
      <c r="E54" s="15" t="s">
        <v>57</v>
      </c>
      <c r="F54" s="203">
        <v>28</v>
      </c>
      <c r="G54" s="107">
        <v>1262</v>
      </c>
      <c r="H54" s="109">
        <v>11</v>
      </c>
      <c r="I54" s="109" t="s">
        <v>24</v>
      </c>
      <c r="J54" s="109">
        <v>2</v>
      </c>
      <c r="K54" s="109" t="s">
        <v>188</v>
      </c>
      <c r="L54" s="432">
        <v>216.91</v>
      </c>
      <c r="M54" s="398">
        <f t="shared" si="1"/>
        <v>27330.66</v>
      </c>
      <c r="N54" s="29"/>
      <c r="O54" s="108" t="s">
        <v>20</v>
      </c>
      <c r="P54" s="332"/>
    </row>
    <row r="55" spans="1:16" s="66" customFormat="1" ht="15" x14ac:dyDescent="0.25">
      <c r="A55" s="331"/>
      <c r="B55" s="102">
        <v>22</v>
      </c>
      <c r="C55" s="16" t="s">
        <v>694</v>
      </c>
      <c r="D55" s="15" t="s">
        <v>21</v>
      </c>
      <c r="E55" s="15" t="s">
        <v>419</v>
      </c>
      <c r="F55" s="203">
        <v>28</v>
      </c>
      <c r="G55" s="107">
        <v>1262</v>
      </c>
      <c r="H55" s="109">
        <v>12</v>
      </c>
      <c r="I55" s="109" t="s">
        <v>24</v>
      </c>
      <c r="J55" s="109">
        <v>2</v>
      </c>
      <c r="K55" s="109" t="s">
        <v>188</v>
      </c>
      <c r="L55" s="432">
        <v>216.91</v>
      </c>
      <c r="M55" s="398">
        <f t="shared" si="1"/>
        <v>27330.66</v>
      </c>
      <c r="N55" s="29"/>
      <c r="O55" s="108" t="s">
        <v>20</v>
      </c>
      <c r="P55" s="332"/>
    </row>
    <row r="56" spans="1:16" s="66" customFormat="1" ht="15" x14ac:dyDescent="0.25">
      <c r="A56" s="331"/>
      <c r="B56" s="102">
        <v>23</v>
      </c>
      <c r="C56" s="16" t="s">
        <v>694</v>
      </c>
      <c r="D56" s="15" t="s">
        <v>21</v>
      </c>
      <c r="E56" s="15" t="s">
        <v>419</v>
      </c>
      <c r="F56" s="203">
        <v>28</v>
      </c>
      <c r="G56" s="107">
        <v>1262</v>
      </c>
      <c r="H56" s="109">
        <v>13</v>
      </c>
      <c r="I56" s="109" t="s">
        <v>24</v>
      </c>
      <c r="J56" s="109">
        <v>2</v>
      </c>
      <c r="K56" s="109" t="s">
        <v>188</v>
      </c>
      <c r="L56" s="432">
        <v>216.91</v>
      </c>
      <c r="M56" s="398">
        <f t="shared" si="1"/>
        <v>27330.66</v>
      </c>
      <c r="N56" s="29"/>
      <c r="O56" s="108" t="s">
        <v>20</v>
      </c>
      <c r="P56" s="332"/>
    </row>
    <row r="57" spans="1:16" s="66" customFormat="1" ht="15" x14ac:dyDescent="0.25">
      <c r="A57" s="331"/>
      <c r="B57" s="102">
        <v>24</v>
      </c>
      <c r="C57" s="16" t="s">
        <v>694</v>
      </c>
      <c r="D57" s="15" t="s">
        <v>21</v>
      </c>
      <c r="E57" s="15" t="s">
        <v>419</v>
      </c>
      <c r="F57" s="203">
        <v>28</v>
      </c>
      <c r="G57" s="107">
        <v>1262</v>
      </c>
      <c r="H57" s="109">
        <v>14</v>
      </c>
      <c r="I57" s="109" t="s">
        <v>24</v>
      </c>
      <c r="J57" s="109">
        <v>2</v>
      </c>
      <c r="K57" s="109" t="s">
        <v>188</v>
      </c>
      <c r="L57" s="432">
        <v>216.91</v>
      </c>
      <c r="M57" s="398">
        <f t="shared" si="1"/>
        <v>27330.66</v>
      </c>
      <c r="N57" s="29"/>
      <c r="O57" s="108" t="s">
        <v>20</v>
      </c>
      <c r="P57" s="332"/>
    </row>
    <row r="58" spans="1:16" s="66" customFormat="1" ht="15" x14ac:dyDescent="0.25">
      <c r="A58" s="331"/>
      <c r="B58" s="102">
        <v>25</v>
      </c>
      <c r="C58" s="16" t="s">
        <v>694</v>
      </c>
      <c r="D58" s="15" t="s">
        <v>21</v>
      </c>
      <c r="E58" s="15" t="s">
        <v>419</v>
      </c>
      <c r="F58" s="203">
        <v>28</v>
      </c>
      <c r="G58" s="107">
        <v>1262</v>
      </c>
      <c r="H58" s="109">
        <v>15</v>
      </c>
      <c r="I58" s="109" t="s">
        <v>24</v>
      </c>
      <c r="J58" s="109">
        <v>2</v>
      </c>
      <c r="K58" s="109" t="s">
        <v>188</v>
      </c>
      <c r="L58" s="432">
        <v>216.91</v>
      </c>
      <c r="M58" s="398">
        <f t="shared" si="1"/>
        <v>27330.66</v>
      </c>
      <c r="N58" s="29"/>
      <c r="O58" s="108" t="s">
        <v>20</v>
      </c>
      <c r="P58" s="332"/>
    </row>
    <row r="59" spans="1:16" s="66" customFormat="1" ht="15" x14ac:dyDescent="0.25">
      <c r="A59" s="331"/>
      <c r="B59" s="102">
        <v>26</v>
      </c>
      <c r="C59" s="16" t="s">
        <v>694</v>
      </c>
      <c r="D59" s="15" t="s">
        <v>21</v>
      </c>
      <c r="E59" s="15" t="s">
        <v>419</v>
      </c>
      <c r="F59" s="203">
        <v>28</v>
      </c>
      <c r="G59" s="107">
        <v>1262</v>
      </c>
      <c r="H59" s="109">
        <v>16</v>
      </c>
      <c r="I59" s="109" t="s">
        <v>24</v>
      </c>
      <c r="J59" s="109">
        <v>2</v>
      </c>
      <c r="K59" s="109" t="s">
        <v>188</v>
      </c>
      <c r="L59" s="432">
        <v>216.91</v>
      </c>
      <c r="M59" s="398">
        <f t="shared" si="1"/>
        <v>27330.66</v>
      </c>
      <c r="N59" s="29"/>
      <c r="O59" s="108" t="s">
        <v>20</v>
      </c>
      <c r="P59" s="332"/>
    </row>
    <row r="60" spans="1:16" s="66" customFormat="1" ht="15" x14ac:dyDescent="0.25">
      <c r="A60" s="331"/>
      <c r="B60" s="102">
        <v>27</v>
      </c>
      <c r="C60" s="16" t="s">
        <v>694</v>
      </c>
      <c r="D60" s="15" t="s">
        <v>21</v>
      </c>
      <c r="E60" s="15" t="s">
        <v>419</v>
      </c>
      <c r="F60" s="203">
        <v>28</v>
      </c>
      <c r="G60" s="107">
        <v>1262</v>
      </c>
      <c r="H60" s="109">
        <v>17</v>
      </c>
      <c r="I60" s="109" t="s">
        <v>24</v>
      </c>
      <c r="J60" s="109">
        <v>2</v>
      </c>
      <c r="K60" s="109" t="s">
        <v>188</v>
      </c>
      <c r="L60" s="432">
        <v>216.91</v>
      </c>
      <c r="M60" s="398">
        <f t="shared" si="1"/>
        <v>27330.66</v>
      </c>
      <c r="N60" s="29"/>
      <c r="O60" s="108" t="s">
        <v>20</v>
      </c>
      <c r="P60" s="332"/>
    </row>
    <row r="61" spans="1:16" s="66" customFormat="1" ht="15" x14ac:dyDescent="0.25">
      <c r="A61" s="331"/>
      <c r="B61" s="102">
        <v>28</v>
      </c>
      <c r="C61" s="16" t="s">
        <v>694</v>
      </c>
      <c r="D61" s="15" t="s">
        <v>21</v>
      </c>
      <c r="E61" s="15" t="s">
        <v>419</v>
      </c>
      <c r="F61" s="203">
        <v>28</v>
      </c>
      <c r="G61" s="107">
        <v>1262</v>
      </c>
      <c r="H61" s="109">
        <v>18</v>
      </c>
      <c r="I61" s="109" t="s">
        <v>24</v>
      </c>
      <c r="J61" s="109">
        <v>2</v>
      </c>
      <c r="K61" s="109" t="s">
        <v>188</v>
      </c>
      <c r="L61" s="432">
        <v>216.91</v>
      </c>
      <c r="M61" s="398">
        <f t="shared" si="1"/>
        <v>27330.66</v>
      </c>
      <c r="N61" s="29"/>
      <c r="O61" s="108" t="s">
        <v>20</v>
      </c>
      <c r="P61" s="332"/>
    </row>
    <row r="62" spans="1:16" s="66" customFormat="1" ht="15" x14ac:dyDescent="0.25">
      <c r="A62" s="331"/>
      <c r="B62" s="102">
        <v>29</v>
      </c>
      <c r="C62" s="16" t="s">
        <v>694</v>
      </c>
      <c r="D62" s="15" t="s">
        <v>21</v>
      </c>
      <c r="E62" s="15" t="s">
        <v>419</v>
      </c>
      <c r="F62" s="203">
        <v>28</v>
      </c>
      <c r="G62" s="107">
        <v>1262</v>
      </c>
      <c r="H62" s="109">
        <v>19</v>
      </c>
      <c r="I62" s="109" t="s">
        <v>24</v>
      </c>
      <c r="J62" s="109">
        <v>2</v>
      </c>
      <c r="K62" s="109" t="s">
        <v>188</v>
      </c>
      <c r="L62" s="432">
        <v>216.91</v>
      </c>
      <c r="M62" s="398">
        <f t="shared" si="1"/>
        <v>27330.66</v>
      </c>
      <c r="N62" s="29"/>
      <c r="O62" s="108" t="s">
        <v>20</v>
      </c>
      <c r="P62" s="332"/>
    </row>
    <row r="63" spans="1:16" s="66" customFormat="1" ht="15" x14ac:dyDescent="0.25">
      <c r="A63" s="331"/>
      <c r="B63" s="102">
        <v>30</v>
      </c>
      <c r="C63" s="16" t="s">
        <v>694</v>
      </c>
      <c r="D63" s="15" t="s">
        <v>21</v>
      </c>
      <c r="E63" s="15" t="s">
        <v>419</v>
      </c>
      <c r="F63" s="203">
        <v>28</v>
      </c>
      <c r="G63" s="107">
        <v>1262</v>
      </c>
      <c r="H63" s="109">
        <v>20</v>
      </c>
      <c r="I63" s="109" t="s">
        <v>24</v>
      </c>
      <c r="J63" s="109">
        <v>2</v>
      </c>
      <c r="K63" s="109" t="s">
        <v>188</v>
      </c>
      <c r="L63" s="432">
        <v>216.91</v>
      </c>
      <c r="M63" s="398">
        <f t="shared" si="1"/>
        <v>27330.66</v>
      </c>
      <c r="N63" s="29"/>
      <c r="O63" s="108" t="s">
        <v>20</v>
      </c>
      <c r="P63" s="332"/>
    </row>
    <row r="64" spans="1:16" s="66" customFormat="1" ht="15" x14ac:dyDescent="0.25">
      <c r="A64" s="331"/>
      <c r="B64" s="102">
        <v>31</v>
      </c>
      <c r="C64" s="16" t="s">
        <v>694</v>
      </c>
      <c r="D64" s="15" t="s">
        <v>21</v>
      </c>
      <c r="E64" s="15" t="s">
        <v>57</v>
      </c>
      <c r="F64" s="203">
        <v>28</v>
      </c>
      <c r="G64" s="107">
        <v>1262</v>
      </c>
      <c r="H64" s="109">
        <v>21</v>
      </c>
      <c r="I64" s="109" t="s">
        <v>24</v>
      </c>
      <c r="J64" s="109">
        <v>2</v>
      </c>
      <c r="K64" s="109" t="s">
        <v>204</v>
      </c>
      <c r="L64" s="432">
        <v>325.37</v>
      </c>
      <c r="M64" s="398">
        <f t="shared" si="1"/>
        <v>40996.620000000003</v>
      </c>
      <c r="N64" s="29"/>
      <c r="O64" s="108" t="s">
        <v>20</v>
      </c>
      <c r="P64" s="332"/>
    </row>
    <row r="65" spans="1:16" s="66" customFormat="1" ht="15" x14ac:dyDescent="0.25">
      <c r="A65" s="331"/>
      <c r="B65" s="102">
        <v>32</v>
      </c>
      <c r="C65" s="16" t="s">
        <v>694</v>
      </c>
      <c r="D65" s="15" t="s">
        <v>21</v>
      </c>
      <c r="E65" s="15" t="s">
        <v>57</v>
      </c>
      <c r="F65" s="203">
        <v>28</v>
      </c>
      <c r="G65" s="107">
        <v>1262</v>
      </c>
      <c r="H65" s="109">
        <v>22</v>
      </c>
      <c r="I65" s="109" t="s">
        <v>24</v>
      </c>
      <c r="J65" s="109">
        <v>2</v>
      </c>
      <c r="K65" s="109" t="s">
        <v>102</v>
      </c>
      <c r="L65" s="432">
        <v>271.14</v>
      </c>
      <c r="M65" s="398">
        <f t="shared" si="1"/>
        <v>34163.64</v>
      </c>
      <c r="N65" s="29"/>
      <c r="O65" s="108" t="s">
        <v>20</v>
      </c>
      <c r="P65" s="332"/>
    </row>
    <row r="66" spans="1:16" s="66" customFormat="1" ht="15" x14ac:dyDescent="0.25">
      <c r="A66" s="331"/>
      <c r="B66" s="102">
        <v>33</v>
      </c>
      <c r="C66" s="16" t="s">
        <v>694</v>
      </c>
      <c r="D66" s="15" t="s">
        <v>21</v>
      </c>
      <c r="E66" s="15" t="s">
        <v>57</v>
      </c>
      <c r="F66" s="203">
        <v>28</v>
      </c>
      <c r="G66" s="107">
        <v>1262</v>
      </c>
      <c r="H66" s="109">
        <v>23</v>
      </c>
      <c r="I66" s="109" t="s">
        <v>24</v>
      </c>
      <c r="J66" s="109">
        <v>2</v>
      </c>
      <c r="K66" s="109" t="s">
        <v>102</v>
      </c>
      <c r="L66" s="432">
        <v>271.14</v>
      </c>
      <c r="M66" s="398">
        <f t="shared" si="1"/>
        <v>34163.64</v>
      </c>
      <c r="N66" s="29"/>
      <c r="O66" s="108" t="s">
        <v>20</v>
      </c>
      <c r="P66" s="332"/>
    </row>
    <row r="67" spans="1:16" s="66" customFormat="1" ht="15" x14ac:dyDescent="0.25">
      <c r="A67" s="331"/>
      <c r="B67" s="102">
        <v>34</v>
      </c>
      <c r="C67" s="16" t="s">
        <v>694</v>
      </c>
      <c r="D67" s="15" t="s">
        <v>21</v>
      </c>
      <c r="E67" s="15" t="s">
        <v>419</v>
      </c>
      <c r="F67" s="203">
        <v>28</v>
      </c>
      <c r="G67" s="107">
        <v>1262</v>
      </c>
      <c r="H67" s="109">
        <v>24</v>
      </c>
      <c r="I67" s="109" t="s">
        <v>24</v>
      </c>
      <c r="J67" s="109">
        <v>2</v>
      </c>
      <c r="K67" s="109" t="s">
        <v>102</v>
      </c>
      <c r="L67" s="432">
        <v>271.14</v>
      </c>
      <c r="M67" s="398">
        <f t="shared" si="1"/>
        <v>34163.64</v>
      </c>
      <c r="N67" s="29"/>
      <c r="O67" s="108" t="s">
        <v>20</v>
      </c>
      <c r="P67" s="332"/>
    </row>
    <row r="68" spans="1:16" s="66" customFormat="1" ht="15" x14ac:dyDescent="0.25">
      <c r="A68" s="331"/>
      <c r="B68" s="102">
        <v>35</v>
      </c>
      <c r="C68" s="16" t="s">
        <v>694</v>
      </c>
      <c r="D68" s="15" t="s">
        <v>21</v>
      </c>
      <c r="E68" s="15" t="s">
        <v>419</v>
      </c>
      <c r="F68" s="203">
        <v>28</v>
      </c>
      <c r="G68" s="107">
        <v>1262</v>
      </c>
      <c r="H68" s="109">
        <v>25</v>
      </c>
      <c r="I68" s="109" t="s">
        <v>24</v>
      </c>
      <c r="J68" s="109">
        <v>2</v>
      </c>
      <c r="K68" s="109" t="s">
        <v>102</v>
      </c>
      <c r="L68" s="432">
        <v>271.14</v>
      </c>
      <c r="M68" s="398">
        <f t="shared" si="1"/>
        <v>34163.64</v>
      </c>
      <c r="N68" s="29"/>
      <c r="O68" s="108" t="s">
        <v>20</v>
      </c>
      <c r="P68" s="332"/>
    </row>
    <row r="69" spans="1:16" s="66" customFormat="1" ht="15" x14ac:dyDescent="0.25">
      <c r="A69" s="331"/>
      <c r="B69" s="102">
        <v>36</v>
      </c>
      <c r="C69" s="16" t="s">
        <v>694</v>
      </c>
      <c r="D69" s="15" t="s">
        <v>21</v>
      </c>
      <c r="E69" s="15" t="s">
        <v>419</v>
      </c>
      <c r="F69" s="203">
        <v>28</v>
      </c>
      <c r="G69" s="107">
        <v>1262</v>
      </c>
      <c r="H69" s="109">
        <v>26</v>
      </c>
      <c r="I69" s="109" t="s">
        <v>24</v>
      </c>
      <c r="J69" s="109">
        <v>2</v>
      </c>
      <c r="K69" s="109" t="s">
        <v>102</v>
      </c>
      <c r="L69" s="432">
        <v>271.14</v>
      </c>
      <c r="M69" s="398">
        <f t="shared" si="1"/>
        <v>34163.64</v>
      </c>
      <c r="N69" s="29"/>
      <c r="O69" s="108" t="s">
        <v>20</v>
      </c>
      <c r="P69" s="332"/>
    </row>
    <row r="70" spans="1:16" s="66" customFormat="1" ht="15" x14ac:dyDescent="0.25">
      <c r="A70" s="331"/>
      <c r="B70" s="102">
        <v>37</v>
      </c>
      <c r="C70" s="16" t="s">
        <v>694</v>
      </c>
      <c r="D70" s="15" t="s">
        <v>21</v>
      </c>
      <c r="E70" s="15" t="s">
        <v>419</v>
      </c>
      <c r="F70" s="203">
        <v>28</v>
      </c>
      <c r="G70" s="107">
        <v>1262</v>
      </c>
      <c r="H70" s="109">
        <v>27</v>
      </c>
      <c r="I70" s="109" t="s">
        <v>24</v>
      </c>
      <c r="J70" s="109">
        <v>2</v>
      </c>
      <c r="K70" s="109" t="s">
        <v>102</v>
      </c>
      <c r="L70" s="432">
        <v>271.14</v>
      </c>
      <c r="M70" s="398">
        <f t="shared" si="1"/>
        <v>34163.64</v>
      </c>
      <c r="N70" s="29"/>
      <c r="O70" s="108" t="s">
        <v>20</v>
      </c>
      <c r="P70" s="332"/>
    </row>
    <row r="71" spans="1:16" s="66" customFormat="1" ht="15" x14ac:dyDescent="0.25">
      <c r="A71" s="331"/>
      <c r="B71" s="102">
        <v>38</v>
      </c>
      <c r="C71" s="16" t="s">
        <v>694</v>
      </c>
      <c r="D71" s="15" t="s">
        <v>21</v>
      </c>
      <c r="E71" s="15" t="s">
        <v>57</v>
      </c>
      <c r="F71" s="203">
        <v>28</v>
      </c>
      <c r="G71" s="107">
        <v>1262</v>
      </c>
      <c r="H71" s="109">
        <v>28</v>
      </c>
      <c r="I71" s="109" t="s">
        <v>49</v>
      </c>
      <c r="J71" s="109">
        <v>2</v>
      </c>
      <c r="K71" s="109" t="s">
        <v>473</v>
      </c>
      <c r="L71" s="398">
        <v>210.71</v>
      </c>
      <c r="M71" s="398">
        <f t="shared" si="1"/>
        <v>26549.460000000003</v>
      </c>
      <c r="N71" s="29"/>
      <c r="O71" s="108" t="s">
        <v>20</v>
      </c>
      <c r="P71" s="332"/>
    </row>
    <row r="72" spans="1:16" s="66" customFormat="1" ht="15" x14ac:dyDescent="0.25">
      <c r="A72" s="331"/>
      <c r="B72" s="102">
        <v>39</v>
      </c>
      <c r="C72" s="16" t="s">
        <v>694</v>
      </c>
      <c r="D72" s="15" t="s">
        <v>21</v>
      </c>
      <c r="E72" s="15" t="s">
        <v>57</v>
      </c>
      <c r="F72" s="203">
        <v>28</v>
      </c>
      <c r="G72" s="107">
        <v>1262</v>
      </c>
      <c r="H72" s="109">
        <v>29</v>
      </c>
      <c r="I72" s="109" t="s">
        <v>24</v>
      </c>
      <c r="J72" s="109">
        <v>2</v>
      </c>
      <c r="K72" s="109" t="s">
        <v>102</v>
      </c>
      <c r="L72" s="432">
        <v>271.14</v>
      </c>
      <c r="M72" s="398">
        <f t="shared" si="1"/>
        <v>34163.64</v>
      </c>
      <c r="N72" s="29"/>
      <c r="O72" s="108" t="s">
        <v>20</v>
      </c>
      <c r="P72" s="332"/>
    </row>
    <row r="73" spans="1:16" s="66" customFormat="1" ht="15" x14ac:dyDescent="0.25">
      <c r="A73" s="331"/>
      <c r="B73" s="102">
        <v>40</v>
      </c>
      <c r="C73" s="16" t="s">
        <v>694</v>
      </c>
      <c r="D73" s="15" t="s">
        <v>21</v>
      </c>
      <c r="E73" s="15" t="s">
        <v>57</v>
      </c>
      <c r="F73" s="203">
        <v>28</v>
      </c>
      <c r="G73" s="107">
        <v>1262</v>
      </c>
      <c r="H73" s="109">
        <v>30</v>
      </c>
      <c r="I73" s="109" t="s">
        <v>24</v>
      </c>
      <c r="J73" s="109">
        <v>2</v>
      </c>
      <c r="K73" s="109" t="s">
        <v>102</v>
      </c>
      <c r="L73" s="432">
        <v>271.14</v>
      </c>
      <c r="M73" s="398">
        <f t="shared" si="1"/>
        <v>34163.64</v>
      </c>
      <c r="N73" s="29"/>
      <c r="O73" s="108" t="s">
        <v>20</v>
      </c>
      <c r="P73" s="332"/>
    </row>
    <row r="74" spans="1:16" s="66" customFormat="1" ht="15" x14ac:dyDescent="0.25">
      <c r="A74" s="331"/>
      <c r="B74" s="102">
        <v>41</v>
      </c>
      <c r="C74" s="16" t="s">
        <v>694</v>
      </c>
      <c r="D74" s="15" t="s">
        <v>21</v>
      </c>
      <c r="E74" s="15" t="s">
        <v>419</v>
      </c>
      <c r="F74" s="203">
        <v>28</v>
      </c>
      <c r="G74" s="107">
        <v>1262</v>
      </c>
      <c r="H74" s="109">
        <v>31</v>
      </c>
      <c r="I74" s="109" t="s">
        <v>24</v>
      </c>
      <c r="J74" s="109">
        <v>2</v>
      </c>
      <c r="K74" s="109" t="s">
        <v>102</v>
      </c>
      <c r="L74" s="432">
        <v>271.14</v>
      </c>
      <c r="M74" s="398">
        <f t="shared" si="1"/>
        <v>34163.64</v>
      </c>
      <c r="N74" s="29"/>
      <c r="O74" s="108" t="s">
        <v>20</v>
      </c>
      <c r="P74" s="332"/>
    </row>
    <row r="75" spans="1:16" s="66" customFormat="1" ht="15" x14ac:dyDescent="0.25">
      <c r="A75" s="331"/>
      <c r="B75" s="102">
        <v>42</v>
      </c>
      <c r="C75" s="16" t="s">
        <v>694</v>
      </c>
      <c r="D75" s="15" t="s">
        <v>21</v>
      </c>
      <c r="E75" s="15" t="s">
        <v>419</v>
      </c>
      <c r="F75" s="203">
        <v>28</v>
      </c>
      <c r="G75" s="107">
        <v>1262</v>
      </c>
      <c r="H75" s="109">
        <v>32</v>
      </c>
      <c r="I75" s="109" t="s">
        <v>24</v>
      </c>
      <c r="J75" s="109">
        <v>2</v>
      </c>
      <c r="K75" s="109" t="s">
        <v>102</v>
      </c>
      <c r="L75" s="432">
        <v>271.14</v>
      </c>
      <c r="M75" s="398">
        <f t="shared" si="1"/>
        <v>34163.64</v>
      </c>
      <c r="N75" s="29"/>
      <c r="O75" s="108" t="s">
        <v>20</v>
      </c>
      <c r="P75" s="332"/>
    </row>
    <row r="76" spans="1:16" s="66" customFormat="1" ht="15" x14ac:dyDescent="0.25">
      <c r="A76" s="331"/>
      <c r="B76" s="102">
        <v>43</v>
      </c>
      <c r="C76" s="16" t="s">
        <v>694</v>
      </c>
      <c r="D76" s="15" t="s">
        <v>21</v>
      </c>
      <c r="E76" s="15" t="s">
        <v>555</v>
      </c>
      <c r="F76" s="203">
        <v>28</v>
      </c>
      <c r="G76" s="107">
        <v>1262</v>
      </c>
      <c r="H76" s="109">
        <v>33</v>
      </c>
      <c r="I76" s="109" t="s">
        <v>24</v>
      </c>
      <c r="J76" s="109">
        <v>2</v>
      </c>
      <c r="K76" s="109" t="s">
        <v>102</v>
      </c>
      <c r="L76" s="432">
        <v>271.14</v>
      </c>
      <c r="M76" s="398">
        <f t="shared" si="1"/>
        <v>34163.64</v>
      </c>
      <c r="N76" s="29"/>
      <c r="O76" s="108" t="s">
        <v>20</v>
      </c>
      <c r="P76" s="332"/>
    </row>
    <row r="77" spans="1:16" s="66" customFormat="1" ht="15" x14ac:dyDescent="0.25">
      <c r="A77" s="331"/>
      <c r="B77" s="102">
        <v>44</v>
      </c>
      <c r="C77" s="16" t="s">
        <v>694</v>
      </c>
      <c r="D77" s="15" t="s">
        <v>21</v>
      </c>
      <c r="E77" s="15" t="s">
        <v>555</v>
      </c>
      <c r="F77" s="203">
        <v>28</v>
      </c>
      <c r="G77" s="107">
        <v>1262</v>
      </c>
      <c r="H77" s="109">
        <v>34</v>
      </c>
      <c r="I77" s="109" t="s">
        <v>24</v>
      </c>
      <c r="J77" s="109">
        <v>2</v>
      </c>
      <c r="K77" s="109" t="s">
        <v>102</v>
      </c>
      <c r="L77" s="432">
        <v>271.14</v>
      </c>
      <c r="M77" s="398">
        <f t="shared" si="1"/>
        <v>34163.64</v>
      </c>
      <c r="N77" s="29"/>
      <c r="O77" s="108" t="s">
        <v>20</v>
      </c>
      <c r="P77" s="332"/>
    </row>
    <row r="78" spans="1:16" s="66" customFormat="1" ht="15" x14ac:dyDescent="0.25">
      <c r="A78" s="331"/>
      <c r="B78" s="102">
        <v>45</v>
      </c>
      <c r="C78" s="16" t="s">
        <v>694</v>
      </c>
      <c r="D78" s="15" t="s">
        <v>21</v>
      </c>
      <c r="E78" s="15" t="s">
        <v>57</v>
      </c>
      <c r="F78" s="203">
        <v>28</v>
      </c>
      <c r="G78" s="107">
        <v>1262</v>
      </c>
      <c r="H78" s="109">
        <v>35</v>
      </c>
      <c r="I78" s="109" t="s">
        <v>24</v>
      </c>
      <c r="J78" s="109">
        <v>2</v>
      </c>
      <c r="K78" s="109" t="s">
        <v>188</v>
      </c>
      <c r="L78" s="432">
        <v>216.91</v>
      </c>
      <c r="M78" s="398">
        <f t="shared" si="1"/>
        <v>27330.66</v>
      </c>
      <c r="N78" s="29"/>
      <c r="O78" s="108" t="s">
        <v>20</v>
      </c>
      <c r="P78" s="332"/>
    </row>
    <row r="79" spans="1:16" s="66" customFormat="1" ht="15" x14ac:dyDescent="0.25">
      <c r="A79" s="331"/>
      <c r="B79" s="102">
        <v>46</v>
      </c>
      <c r="C79" s="16" t="s">
        <v>699</v>
      </c>
      <c r="D79" s="15" t="s">
        <v>21</v>
      </c>
      <c r="E79" s="15" t="s">
        <v>419</v>
      </c>
      <c r="F79" s="203">
        <v>34</v>
      </c>
      <c r="G79" s="107">
        <v>3009</v>
      </c>
      <c r="H79" s="109">
        <v>1</v>
      </c>
      <c r="I79" s="109" t="s">
        <v>700</v>
      </c>
      <c r="J79" s="109">
        <v>2</v>
      </c>
      <c r="K79" s="109" t="s">
        <v>512</v>
      </c>
      <c r="L79" s="432">
        <v>419.62</v>
      </c>
      <c r="M79" s="398">
        <f t="shared" si="1"/>
        <v>52872.12</v>
      </c>
      <c r="N79" s="52"/>
      <c r="O79" s="108" t="s">
        <v>20</v>
      </c>
      <c r="P79" s="332"/>
    </row>
    <row r="80" spans="1:16" s="66" customFormat="1" ht="15" x14ac:dyDescent="0.25">
      <c r="A80" s="331"/>
      <c r="B80" s="102">
        <v>47</v>
      </c>
      <c r="C80" s="16" t="s">
        <v>699</v>
      </c>
      <c r="D80" s="15" t="s">
        <v>21</v>
      </c>
      <c r="E80" s="15" t="s">
        <v>57</v>
      </c>
      <c r="F80" s="203">
        <v>34</v>
      </c>
      <c r="G80" s="107">
        <v>3009</v>
      </c>
      <c r="H80" s="109">
        <v>2</v>
      </c>
      <c r="I80" s="109" t="s">
        <v>682</v>
      </c>
      <c r="J80" s="109">
        <v>4</v>
      </c>
      <c r="K80" s="109" t="s">
        <v>701</v>
      </c>
      <c r="L80" s="432">
        <v>2602.94</v>
      </c>
      <c r="M80" s="428">
        <f>L80*42.84</f>
        <v>111509.94960000001</v>
      </c>
      <c r="N80" s="52"/>
      <c r="O80" s="108" t="s">
        <v>20</v>
      </c>
      <c r="P80" s="332"/>
    </row>
    <row r="81" spans="1:16" s="66" customFormat="1" ht="15" x14ac:dyDescent="0.25">
      <c r="A81" s="331"/>
      <c r="B81" s="102">
        <v>48</v>
      </c>
      <c r="C81" s="16" t="s">
        <v>699</v>
      </c>
      <c r="D81" s="15" t="s">
        <v>21</v>
      </c>
      <c r="E81" s="15" t="s">
        <v>57</v>
      </c>
      <c r="F81" s="203">
        <v>34</v>
      </c>
      <c r="G81" s="107">
        <v>3009</v>
      </c>
      <c r="H81" s="109">
        <v>3</v>
      </c>
      <c r="I81" s="109" t="s">
        <v>240</v>
      </c>
      <c r="J81" s="109">
        <v>2</v>
      </c>
      <c r="K81" s="109" t="s">
        <v>702</v>
      </c>
      <c r="L81" s="432">
        <v>395.09</v>
      </c>
      <c r="M81" s="398">
        <f>L81*126</f>
        <v>49781.34</v>
      </c>
      <c r="N81" s="52"/>
      <c r="O81" s="108" t="s">
        <v>20</v>
      </c>
      <c r="P81" s="332"/>
    </row>
    <row r="82" spans="1:16" s="66" customFormat="1" ht="15" x14ac:dyDescent="0.25">
      <c r="A82" s="331"/>
      <c r="B82" s="316"/>
      <c r="C82" s="314"/>
      <c r="D82" s="314"/>
      <c r="E82" s="316"/>
      <c r="F82" s="316"/>
      <c r="G82" s="316"/>
      <c r="H82" s="316"/>
      <c r="I82" s="316"/>
      <c r="J82" s="316"/>
      <c r="K82" s="316"/>
      <c r="L82" s="401"/>
      <c r="M82" s="431"/>
      <c r="N82" s="431"/>
      <c r="O82" s="319"/>
      <c r="P82" s="332"/>
    </row>
    <row r="83" spans="1:16" s="66" customFormat="1" ht="15" x14ac:dyDescent="0.25">
      <c r="A83" s="331"/>
      <c r="B83" s="451" t="s">
        <v>42</v>
      </c>
      <c r="C83" s="452"/>
      <c r="D83" s="452"/>
      <c r="E83" s="452"/>
      <c r="F83" s="452"/>
      <c r="G83" s="452"/>
      <c r="H83" s="452"/>
      <c r="I83" s="452"/>
      <c r="J83" s="453"/>
      <c r="K83" s="92" t="s">
        <v>43</v>
      </c>
      <c r="L83" s="182">
        <f>SUM(L38:L81)</f>
        <v>17833.499999999989</v>
      </c>
      <c r="M83" s="189">
        <f>SUM(M38:M81)</f>
        <v>1335544.5096</v>
      </c>
      <c r="N83" s="189"/>
      <c r="O83" s="191">
        <f>SUM(M83)</f>
        <v>1335544.5096</v>
      </c>
      <c r="P83" s="332"/>
    </row>
    <row r="84" spans="1:16" ht="15" x14ac:dyDescent="0.2">
      <c r="A84" s="295"/>
      <c r="B84" s="321"/>
      <c r="C84" s="369"/>
      <c r="D84" s="369"/>
      <c r="E84" s="328"/>
      <c r="F84" s="328"/>
      <c r="G84" s="326"/>
      <c r="H84" s="326"/>
      <c r="I84" s="326"/>
      <c r="J84" s="314"/>
      <c r="K84" s="305"/>
      <c r="L84" s="305"/>
      <c r="M84" s="110"/>
      <c r="N84" s="111"/>
      <c r="O84" s="325"/>
      <c r="P84" s="298"/>
    </row>
    <row r="85" spans="1:16" s="161" customFormat="1" ht="26.25" x14ac:dyDescent="0.25">
      <c r="A85" s="299"/>
      <c r="B85" s="173">
        <v>5</v>
      </c>
      <c r="C85" s="449" t="s">
        <v>703</v>
      </c>
      <c r="D85" s="449"/>
      <c r="E85" s="450" t="s">
        <v>191</v>
      </c>
      <c r="F85" s="450"/>
      <c r="G85" s="450"/>
      <c r="H85" s="450"/>
      <c r="I85" s="450"/>
      <c r="J85" s="450"/>
      <c r="K85" s="450"/>
      <c r="L85" s="450"/>
      <c r="M85" s="450"/>
      <c r="N85" s="450"/>
      <c r="O85" s="450"/>
      <c r="P85" s="300"/>
    </row>
    <row r="86" spans="1:16" ht="25.5" x14ac:dyDescent="0.35">
      <c r="A86" s="295"/>
      <c r="B86" s="301"/>
      <c r="C86" s="358"/>
      <c r="D86" s="368"/>
      <c r="E86" s="304"/>
      <c r="F86" s="304"/>
      <c r="G86" s="359"/>
      <c r="H86" s="360"/>
      <c r="I86" s="359"/>
      <c r="J86" s="360"/>
      <c r="K86" s="360"/>
      <c r="L86" s="361"/>
      <c r="M86" s="105"/>
      <c r="N86" s="105"/>
      <c r="O86" s="307"/>
      <c r="P86" s="298"/>
    </row>
    <row r="87" spans="1:16" s="66" customFormat="1" ht="15" x14ac:dyDescent="0.25">
      <c r="A87" s="331"/>
      <c r="B87" s="112">
        <v>1</v>
      </c>
      <c r="C87" s="100" t="s">
        <v>764</v>
      </c>
      <c r="D87" s="109" t="s">
        <v>21</v>
      </c>
      <c r="E87" s="100" t="s">
        <v>869</v>
      </c>
      <c r="F87" s="107">
        <v>16</v>
      </c>
      <c r="G87" s="107">
        <v>134</v>
      </c>
      <c r="H87" s="109">
        <v>1</v>
      </c>
      <c r="I87" s="109" t="s">
        <v>87</v>
      </c>
      <c r="J87" s="109" t="s">
        <v>30</v>
      </c>
      <c r="K87" s="100" t="s">
        <v>704</v>
      </c>
      <c r="L87" s="429">
        <v>309.87</v>
      </c>
      <c r="M87" s="29">
        <f>L87*126</f>
        <v>39043.620000000003</v>
      </c>
      <c r="N87" s="429"/>
      <c r="O87" s="108" t="s">
        <v>20</v>
      </c>
      <c r="P87" s="332"/>
    </row>
    <row r="88" spans="1:16" s="66" customFormat="1" ht="15" x14ac:dyDescent="0.25">
      <c r="A88" s="331"/>
      <c r="B88" s="319"/>
      <c r="C88" s="314"/>
      <c r="D88" s="333"/>
      <c r="E88" s="316"/>
      <c r="F88" s="316"/>
      <c r="G88" s="316"/>
      <c r="H88" s="316"/>
      <c r="I88" s="316"/>
      <c r="J88" s="316"/>
      <c r="K88" s="316"/>
      <c r="L88" s="430"/>
      <c r="M88" s="431"/>
      <c r="N88" s="431"/>
      <c r="O88" s="334"/>
      <c r="P88" s="332"/>
    </row>
    <row r="89" spans="1:16" s="66" customFormat="1" ht="15" x14ac:dyDescent="0.25">
      <c r="A89" s="331"/>
      <c r="B89" s="451" t="s">
        <v>42</v>
      </c>
      <c r="C89" s="452"/>
      <c r="D89" s="452"/>
      <c r="E89" s="452"/>
      <c r="F89" s="452"/>
      <c r="G89" s="452"/>
      <c r="H89" s="452"/>
      <c r="I89" s="452"/>
      <c r="J89" s="453"/>
      <c r="K89" s="92" t="s">
        <v>43</v>
      </c>
      <c r="L89" s="182">
        <f>SUM(L87:L87)</f>
        <v>309.87</v>
      </c>
      <c r="M89" s="189">
        <f>SUM(M87:M87)</f>
        <v>39043.620000000003</v>
      </c>
      <c r="N89" s="189">
        <f>SUM(N87:N87)</f>
        <v>0</v>
      </c>
      <c r="O89" s="427">
        <f>SUM(M89+N89)</f>
        <v>39043.620000000003</v>
      </c>
      <c r="P89" s="332"/>
    </row>
    <row r="90" spans="1:16" x14ac:dyDescent="0.2">
      <c r="A90" s="295"/>
      <c r="B90" s="518"/>
      <c r="C90" s="519"/>
      <c r="D90" s="519"/>
      <c r="E90" s="519"/>
      <c r="F90" s="519"/>
      <c r="G90" s="519"/>
      <c r="H90" s="519"/>
      <c r="I90" s="519"/>
      <c r="J90" s="519"/>
      <c r="K90" s="519"/>
      <c r="L90" s="519"/>
      <c r="M90" s="519"/>
      <c r="N90" s="519"/>
      <c r="O90" s="519"/>
      <c r="P90" s="298"/>
    </row>
    <row r="91" spans="1:16" s="161" customFormat="1" ht="26.25" customHeight="1" x14ac:dyDescent="0.25">
      <c r="A91" s="299"/>
      <c r="B91" s="173">
        <v>6</v>
      </c>
      <c r="C91" s="449" t="s">
        <v>705</v>
      </c>
      <c r="D91" s="449"/>
      <c r="E91" s="450" t="s">
        <v>191</v>
      </c>
      <c r="F91" s="450"/>
      <c r="G91" s="450"/>
      <c r="H91" s="450"/>
      <c r="I91" s="450"/>
      <c r="J91" s="450"/>
      <c r="K91" s="450"/>
      <c r="L91" s="450"/>
      <c r="M91" s="450"/>
      <c r="N91" s="450"/>
      <c r="O91" s="450"/>
      <c r="P91" s="300"/>
    </row>
    <row r="92" spans="1:16" ht="25.5" x14ac:dyDescent="0.35">
      <c r="A92" s="295"/>
      <c r="B92" s="301"/>
      <c r="C92" s="367"/>
      <c r="D92" s="368"/>
      <c r="E92" s="304"/>
      <c r="F92" s="304"/>
      <c r="G92" s="359"/>
      <c r="H92" s="360"/>
      <c r="I92" s="359"/>
      <c r="J92" s="360"/>
      <c r="K92" s="360"/>
      <c r="L92" s="361"/>
      <c r="M92" s="94"/>
      <c r="N92" s="94"/>
      <c r="O92" s="307"/>
      <c r="P92" s="298"/>
    </row>
    <row r="93" spans="1:16" s="66" customFormat="1" ht="20.25" customHeight="1" x14ac:dyDescent="0.25">
      <c r="A93" s="331"/>
      <c r="B93" s="112">
        <v>1</v>
      </c>
      <c r="C93" s="100" t="s">
        <v>706</v>
      </c>
      <c r="D93" s="109" t="s">
        <v>21</v>
      </c>
      <c r="E93" s="15" t="s">
        <v>870</v>
      </c>
      <c r="F93" s="107">
        <v>17</v>
      </c>
      <c r="G93" s="107">
        <v>1459</v>
      </c>
      <c r="H93" s="101"/>
      <c r="I93" s="101" t="s">
        <v>136</v>
      </c>
      <c r="J93" s="101">
        <v>3</v>
      </c>
      <c r="K93" s="101" t="s">
        <v>707</v>
      </c>
      <c r="L93" s="428">
        <v>1036.22</v>
      </c>
      <c r="M93" s="428">
        <f>L93*42.84</f>
        <v>44391.664800000006</v>
      </c>
      <c r="N93" s="29"/>
      <c r="O93" s="115" t="s">
        <v>20</v>
      </c>
      <c r="P93" s="332"/>
    </row>
    <row r="94" spans="1:16" s="66" customFormat="1" ht="15" x14ac:dyDescent="0.25">
      <c r="A94" s="331"/>
      <c r="B94" s="319"/>
      <c r="C94" s="333"/>
      <c r="D94" s="314"/>
      <c r="E94" s="316"/>
      <c r="F94" s="319"/>
      <c r="G94" s="316"/>
      <c r="H94" s="316"/>
      <c r="I94" s="316"/>
      <c r="J94" s="316"/>
      <c r="K94" s="316"/>
      <c r="L94" s="316"/>
      <c r="M94" s="316"/>
      <c r="N94" s="204"/>
      <c r="O94" s="370"/>
      <c r="P94" s="332"/>
    </row>
    <row r="95" spans="1:16" s="66" customFormat="1" ht="15" x14ac:dyDescent="0.25">
      <c r="A95" s="331"/>
      <c r="B95" s="451" t="s">
        <v>42</v>
      </c>
      <c r="C95" s="452"/>
      <c r="D95" s="452"/>
      <c r="E95" s="452"/>
      <c r="F95" s="452"/>
      <c r="G95" s="452"/>
      <c r="H95" s="452"/>
      <c r="I95" s="452"/>
      <c r="J95" s="453"/>
      <c r="K95" s="92" t="s">
        <v>43</v>
      </c>
      <c r="L95" s="182">
        <f>SUM(L93)</f>
        <v>1036.22</v>
      </c>
      <c r="M95" s="189">
        <f>SUM(M93)</f>
        <v>44391.664800000006</v>
      </c>
      <c r="N95" s="189"/>
      <c r="O95" s="427">
        <f>SUM(M95)</f>
        <v>44391.664800000006</v>
      </c>
      <c r="P95" s="332"/>
    </row>
    <row r="96" spans="1:16" x14ac:dyDescent="0.2">
      <c r="A96" s="295"/>
      <c r="B96" s="335"/>
      <c r="C96" s="297"/>
      <c r="D96" s="371"/>
      <c r="E96" s="328"/>
      <c r="F96" s="296"/>
      <c r="G96" s="359"/>
      <c r="H96" s="359"/>
      <c r="I96" s="360"/>
      <c r="J96" s="360"/>
      <c r="K96" s="360"/>
      <c r="L96" s="360"/>
      <c r="M96" s="360"/>
      <c r="N96" s="116"/>
      <c r="O96" s="372"/>
      <c r="P96" s="298"/>
    </row>
    <row r="97" spans="1:16" s="161" customFormat="1" ht="33.75" customHeight="1" x14ac:dyDescent="0.25">
      <c r="A97" s="299"/>
      <c r="B97" s="173">
        <v>7</v>
      </c>
      <c r="C97" s="449" t="s">
        <v>708</v>
      </c>
      <c r="D97" s="449"/>
      <c r="E97" s="450" t="s">
        <v>191</v>
      </c>
      <c r="F97" s="450"/>
      <c r="G97" s="450"/>
      <c r="H97" s="450"/>
      <c r="I97" s="450"/>
      <c r="J97" s="450"/>
      <c r="K97" s="450"/>
      <c r="L97" s="450"/>
      <c r="M97" s="450"/>
      <c r="N97" s="450"/>
      <c r="O97" s="450"/>
      <c r="P97" s="300"/>
    </row>
    <row r="98" spans="1:16" x14ac:dyDescent="0.2">
      <c r="A98" s="295"/>
      <c r="B98" s="296"/>
      <c r="C98" s="297"/>
      <c r="D98" s="297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8"/>
    </row>
    <row r="99" spans="1:16" s="66" customFormat="1" ht="21" customHeight="1" x14ac:dyDescent="0.25">
      <c r="A99" s="331"/>
      <c r="B99" s="114">
        <v>1</v>
      </c>
      <c r="C99" s="100" t="s">
        <v>765</v>
      </c>
      <c r="D99" s="109" t="s">
        <v>21</v>
      </c>
      <c r="E99" s="109" t="s">
        <v>871</v>
      </c>
      <c r="F99" s="15">
        <v>24</v>
      </c>
      <c r="G99" s="15">
        <v>490</v>
      </c>
      <c r="H99" s="15" t="s">
        <v>709</v>
      </c>
      <c r="I99" s="109" t="s">
        <v>229</v>
      </c>
      <c r="J99" s="15"/>
      <c r="K99" s="109" t="s">
        <v>710</v>
      </c>
      <c r="L99" s="29">
        <v>46484.43</v>
      </c>
      <c r="M99" s="15"/>
      <c r="N99" s="29">
        <f>L99*63</f>
        <v>2928519.09</v>
      </c>
      <c r="O99" s="108" t="s">
        <v>20</v>
      </c>
      <c r="P99" s="332"/>
    </row>
    <row r="100" spans="1:16" s="66" customFormat="1" ht="15" x14ac:dyDescent="0.25">
      <c r="A100" s="331"/>
      <c r="B100" s="319"/>
      <c r="C100" s="333"/>
      <c r="D100" s="333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32"/>
    </row>
    <row r="101" spans="1:16" s="66" customFormat="1" ht="15" x14ac:dyDescent="0.25">
      <c r="A101" s="331"/>
      <c r="B101" s="451" t="s">
        <v>42</v>
      </c>
      <c r="C101" s="452"/>
      <c r="D101" s="452"/>
      <c r="E101" s="452"/>
      <c r="F101" s="452"/>
      <c r="G101" s="452"/>
      <c r="H101" s="452"/>
      <c r="I101" s="452"/>
      <c r="J101" s="453"/>
      <c r="K101" s="92" t="s">
        <v>43</v>
      </c>
      <c r="L101" s="182" t="e">
        <f>SUM(#REF!)</f>
        <v>#REF!</v>
      </c>
      <c r="M101" s="189">
        <f>SUM(M99:M99)</f>
        <v>0</v>
      </c>
      <c r="N101" s="189">
        <f>SUM(N99:N99)</f>
        <v>2928519.09</v>
      </c>
      <c r="O101" s="427">
        <f>SUM(M101+N101)</f>
        <v>2928519.09</v>
      </c>
      <c r="P101" s="332"/>
    </row>
    <row r="102" spans="1:16" x14ac:dyDescent="0.2">
      <c r="A102" s="295"/>
      <c r="B102" s="335"/>
      <c r="C102" s="297"/>
      <c r="D102" s="371"/>
      <c r="E102" s="328"/>
      <c r="F102" s="296"/>
      <c r="G102" s="359"/>
      <c r="H102" s="359"/>
      <c r="I102" s="360"/>
      <c r="J102" s="360"/>
      <c r="K102" s="360"/>
      <c r="L102" s="360"/>
      <c r="M102" s="360"/>
      <c r="N102" s="116"/>
      <c r="O102" s="372"/>
      <c r="P102" s="298"/>
    </row>
    <row r="103" spans="1:16" s="161" customFormat="1" ht="26.25" x14ac:dyDescent="0.25">
      <c r="A103" s="299"/>
      <c r="B103" s="173">
        <v>8</v>
      </c>
      <c r="C103" s="449" t="s">
        <v>711</v>
      </c>
      <c r="D103" s="449"/>
      <c r="E103" s="450" t="s">
        <v>191</v>
      </c>
      <c r="F103" s="450"/>
      <c r="G103" s="450"/>
      <c r="H103" s="450"/>
      <c r="I103" s="450"/>
      <c r="J103" s="450"/>
      <c r="K103" s="450"/>
      <c r="L103" s="450"/>
      <c r="M103" s="450"/>
      <c r="N103" s="450"/>
      <c r="O103" s="450"/>
      <c r="P103" s="300"/>
    </row>
    <row r="104" spans="1:16" x14ac:dyDescent="0.2">
      <c r="A104" s="295"/>
      <c r="B104" s="335"/>
      <c r="C104" s="297"/>
      <c r="D104" s="371"/>
      <c r="E104" s="328"/>
      <c r="F104" s="296"/>
      <c r="G104" s="359"/>
      <c r="H104" s="359"/>
      <c r="I104" s="360"/>
      <c r="J104" s="360"/>
      <c r="K104" s="360"/>
      <c r="L104" s="360"/>
      <c r="M104" s="360"/>
      <c r="N104" s="116"/>
      <c r="O104" s="372"/>
      <c r="P104" s="298"/>
    </row>
    <row r="105" spans="1:16" s="66" customFormat="1" ht="55.5" customHeight="1" x14ac:dyDescent="0.25">
      <c r="A105" s="331"/>
      <c r="B105" s="102">
        <v>1</v>
      </c>
      <c r="C105" s="106" t="s">
        <v>766</v>
      </c>
      <c r="D105" s="106"/>
      <c r="E105" s="106" t="s">
        <v>57</v>
      </c>
      <c r="F105" s="107">
        <v>15</v>
      </c>
      <c r="G105" s="107">
        <v>261</v>
      </c>
      <c r="H105" s="107">
        <v>1</v>
      </c>
      <c r="I105" s="107" t="s">
        <v>154</v>
      </c>
      <c r="J105" s="107"/>
      <c r="K105" s="107"/>
      <c r="L105" s="117"/>
      <c r="M105" s="117"/>
      <c r="N105" s="21"/>
      <c r="O105" s="108" t="s">
        <v>20</v>
      </c>
      <c r="P105" s="332"/>
    </row>
    <row r="106" spans="1:16" s="66" customFormat="1" ht="26.25" customHeight="1" x14ac:dyDescent="0.25">
      <c r="A106" s="515"/>
      <c r="B106" s="516"/>
      <c r="C106" s="516"/>
      <c r="D106" s="516"/>
      <c r="E106" s="516"/>
      <c r="F106" s="516"/>
      <c r="G106" s="516"/>
      <c r="H106" s="516"/>
      <c r="I106" s="516"/>
      <c r="J106" s="516"/>
      <c r="K106" s="516"/>
      <c r="L106" s="516"/>
      <c r="M106" s="516"/>
      <c r="N106" s="516"/>
      <c r="O106" s="516"/>
      <c r="P106" s="517"/>
    </row>
    <row r="107" spans="1:16" s="2" customFormat="1" ht="15" x14ac:dyDescent="0.25">
      <c r="A107" s="293"/>
      <c r="B107" s="451" t="s">
        <v>42</v>
      </c>
      <c r="C107" s="452"/>
      <c r="D107" s="452"/>
      <c r="E107" s="452"/>
      <c r="F107" s="452"/>
      <c r="G107" s="452"/>
      <c r="H107" s="452"/>
      <c r="I107" s="452"/>
      <c r="J107" s="453"/>
      <c r="K107" s="92" t="s">
        <v>43</v>
      </c>
      <c r="L107" s="182">
        <f>SUM(L105)</f>
        <v>0</v>
      </c>
      <c r="M107" s="201"/>
      <c r="N107" s="201"/>
      <c r="O107" s="427">
        <f>SUM(M107+N107)</f>
        <v>0</v>
      </c>
      <c r="P107" s="294"/>
    </row>
    <row r="108" spans="1:16" ht="15" thickBot="1" x14ac:dyDescent="0.25">
      <c r="A108" s="373"/>
      <c r="B108" s="133"/>
      <c r="C108" s="134"/>
      <c r="D108" s="118"/>
      <c r="E108" s="119"/>
      <c r="F108" s="135"/>
      <c r="G108" s="120"/>
      <c r="H108" s="120"/>
      <c r="I108" s="121"/>
      <c r="J108" s="121"/>
      <c r="K108" s="121"/>
      <c r="L108" s="121"/>
      <c r="M108" s="121"/>
      <c r="N108" s="122"/>
      <c r="O108" s="123"/>
      <c r="P108" s="374"/>
    </row>
    <row r="109" spans="1:16" x14ac:dyDescent="0.2">
      <c r="A109" s="129"/>
      <c r="C109" s="348"/>
      <c r="D109" s="348"/>
      <c r="G109" s="375"/>
      <c r="H109" s="375"/>
      <c r="I109" s="375"/>
      <c r="J109" s="375"/>
      <c r="P109" s="130"/>
    </row>
    <row r="110" spans="1:16" x14ac:dyDescent="0.2">
      <c r="A110" s="129"/>
      <c r="C110" s="348"/>
      <c r="D110" s="348"/>
      <c r="G110" s="375"/>
      <c r="H110" s="375"/>
      <c r="I110" s="375"/>
      <c r="J110" s="375"/>
      <c r="P110" s="130"/>
    </row>
    <row r="111" spans="1:16" x14ac:dyDescent="0.2">
      <c r="A111" s="129"/>
      <c r="C111" s="348"/>
      <c r="D111" s="348"/>
      <c r="G111" s="375"/>
      <c r="H111" s="375"/>
      <c r="I111" s="375"/>
      <c r="J111" s="375"/>
      <c r="P111" s="130"/>
    </row>
    <row r="112" spans="1:16" x14ac:dyDescent="0.2">
      <c r="A112" s="129"/>
      <c r="C112" s="348"/>
      <c r="D112" s="348"/>
      <c r="G112" s="375"/>
      <c r="H112" s="375"/>
      <c r="I112" s="375"/>
      <c r="J112" s="375"/>
      <c r="P112" s="130"/>
    </row>
    <row r="113" spans="1:16" ht="15" thickBot="1" x14ac:dyDescent="0.25">
      <c r="A113" s="129"/>
      <c r="C113" s="348"/>
      <c r="D113" s="348"/>
      <c r="F113" s="349"/>
      <c r="G113" s="375"/>
      <c r="H113" s="375"/>
      <c r="I113" s="375"/>
      <c r="J113" s="375"/>
      <c r="P113" s="130"/>
    </row>
    <row r="114" spans="1:16" ht="18" x14ac:dyDescent="0.2">
      <c r="A114" s="129"/>
      <c r="B114" s="126"/>
      <c r="C114" s="127"/>
      <c r="D114" s="127"/>
      <c r="E114" s="128"/>
      <c r="F114" s="349"/>
      <c r="G114" s="353"/>
      <c r="P114" s="130"/>
    </row>
    <row r="115" spans="1:16" ht="25.5" x14ac:dyDescent="0.2">
      <c r="A115" s="129"/>
      <c r="B115" s="129"/>
      <c r="C115" s="95" t="s">
        <v>264</v>
      </c>
      <c r="D115" s="426">
        <f>O107+O101+O95+O89+O83+O30+O24+O8</f>
        <v>5432909.1264000004</v>
      </c>
      <c r="E115" s="130"/>
      <c r="F115" s="349"/>
      <c r="G115" s="354"/>
      <c r="P115" s="130"/>
    </row>
    <row r="116" spans="1:16" ht="15" thickBot="1" x14ac:dyDescent="0.25">
      <c r="A116" s="131"/>
      <c r="B116" s="131"/>
      <c r="C116" s="124"/>
      <c r="D116" s="136"/>
      <c r="E116" s="97"/>
      <c r="F116" s="355"/>
      <c r="G116" s="356"/>
      <c r="H116" s="268"/>
      <c r="I116" s="268"/>
      <c r="J116" s="268"/>
      <c r="K116" s="268"/>
      <c r="L116" s="268"/>
      <c r="M116" s="268"/>
      <c r="N116" s="268"/>
      <c r="O116" s="268"/>
      <c r="P116" s="292"/>
    </row>
  </sheetData>
  <mergeCells count="28">
    <mergeCell ref="B107:J107"/>
    <mergeCell ref="B101:J101"/>
    <mergeCell ref="B24:J24"/>
    <mergeCell ref="B30:J30"/>
    <mergeCell ref="B83:J83"/>
    <mergeCell ref="B89:J89"/>
    <mergeCell ref="B95:J95"/>
    <mergeCell ref="C91:D91"/>
    <mergeCell ref="E91:O91"/>
    <mergeCell ref="C26:D26"/>
    <mergeCell ref="E26:N26"/>
    <mergeCell ref="C32:D32"/>
    <mergeCell ref="E32:O32"/>
    <mergeCell ref="C85:D85"/>
    <mergeCell ref="E85:O85"/>
    <mergeCell ref="B90:O90"/>
    <mergeCell ref="A1:P1"/>
    <mergeCell ref="A106:P106"/>
    <mergeCell ref="C97:D97"/>
    <mergeCell ref="E97:O97"/>
    <mergeCell ref="C103:D103"/>
    <mergeCell ref="E103:O103"/>
    <mergeCell ref="C4:D4"/>
    <mergeCell ref="E4:O4"/>
    <mergeCell ref="C10:D10"/>
    <mergeCell ref="E10:O10"/>
    <mergeCell ref="A3:O3"/>
    <mergeCell ref="B8:J8"/>
  </mergeCells>
  <pageMargins left="0.25" right="0.25" top="0.75" bottom="0.75" header="0.3" footer="0.3"/>
  <pageSetup paperSize="9" scale="53" fitToHeight="0" orientation="landscape" r:id="rId1"/>
  <ignoredErrors>
    <ignoredError sqref="M8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B3D9-B4D3-47BE-B21D-7D5C93E1FDB3}">
  <sheetPr>
    <pageSetUpPr fitToPage="1"/>
  </sheetPr>
  <dimension ref="A1:P15"/>
  <sheetViews>
    <sheetView workbookViewId="0">
      <selection activeCell="E20" sqref="E20"/>
    </sheetView>
  </sheetViews>
  <sheetFormatPr defaultRowHeight="14.25" x14ac:dyDescent="0.2"/>
  <cols>
    <col min="1" max="1" width="2.85546875" style="125" customWidth="1"/>
    <col min="2" max="2" width="6.140625" style="125" customWidth="1"/>
    <col min="3" max="3" width="29" style="125" customWidth="1"/>
    <col min="4" max="4" width="30.5703125" style="125" customWidth="1"/>
    <col min="5" max="5" width="35" style="125" customWidth="1"/>
    <col min="6" max="6" width="11.140625" style="125" customWidth="1"/>
    <col min="7" max="10" width="9.140625" style="125"/>
    <col min="11" max="11" width="14.140625" style="125" customWidth="1"/>
    <col min="12" max="12" width="21.140625" style="125" customWidth="1"/>
    <col min="13" max="13" width="22.28515625" style="125" customWidth="1"/>
    <col min="14" max="14" width="26.5703125" style="125" customWidth="1"/>
    <col min="15" max="15" width="28.42578125" style="125" customWidth="1"/>
    <col min="16" max="16" width="2.85546875" style="125" customWidth="1"/>
    <col min="17" max="16384" width="9.140625" style="125"/>
  </cols>
  <sheetData>
    <row r="1" spans="1:16" s="205" customFormat="1" ht="33" x14ac:dyDescent="0.25">
      <c r="A1" s="520" t="s">
        <v>873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2"/>
    </row>
    <row r="2" spans="1:16" s="206" customFormat="1" ht="68.25" customHeight="1" x14ac:dyDescent="0.25">
      <c r="A2" s="376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5" t="s">
        <v>11</v>
      </c>
      <c r="M2" s="5" t="s">
        <v>12</v>
      </c>
      <c r="N2" s="5" t="s">
        <v>13</v>
      </c>
      <c r="O2" s="3" t="s">
        <v>14</v>
      </c>
      <c r="P2" s="377"/>
    </row>
    <row r="3" spans="1:16" ht="18" customHeight="1" x14ac:dyDescent="0.2">
      <c r="A3" s="378"/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379"/>
    </row>
    <row r="4" spans="1:16" s="208" customFormat="1" ht="26.25" x14ac:dyDescent="0.4">
      <c r="A4" s="380"/>
      <c r="B4" s="207">
        <v>1</v>
      </c>
      <c r="C4" s="523" t="s">
        <v>712</v>
      </c>
      <c r="D4" s="523"/>
      <c r="E4" s="450" t="s">
        <v>713</v>
      </c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381"/>
    </row>
    <row r="5" spans="1:16" x14ac:dyDescent="0.2">
      <c r="A5" s="378"/>
      <c r="B5" s="364"/>
      <c r="C5" s="382"/>
      <c r="D5" s="382"/>
      <c r="E5" s="382"/>
      <c r="F5" s="382"/>
      <c r="G5" s="310"/>
      <c r="H5" s="310"/>
      <c r="I5" s="310"/>
      <c r="J5" s="310"/>
      <c r="K5" s="310"/>
      <c r="L5" s="310"/>
      <c r="M5" s="383"/>
      <c r="N5" s="310"/>
      <c r="O5" s="310"/>
      <c r="P5" s="379"/>
    </row>
    <row r="6" spans="1:16" s="206" customFormat="1" ht="15" x14ac:dyDescent="0.25">
      <c r="A6" s="384"/>
      <c r="B6" s="112">
        <v>1</v>
      </c>
      <c r="C6" s="100" t="s">
        <v>872</v>
      </c>
      <c r="D6" s="109" t="s">
        <v>18</v>
      </c>
      <c r="E6" s="100" t="s">
        <v>22</v>
      </c>
      <c r="F6" s="109">
        <v>10</v>
      </c>
      <c r="G6" s="15">
        <v>443</v>
      </c>
      <c r="H6" s="15">
        <v>1</v>
      </c>
      <c r="I6" s="15" t="s">
        <v>391</v>
      </c>
      <c r="J6" s="158"/>
      <c r="K6" s="15"/>
      <c r="L6" s="398"/>
      <c r="M6" s="398"/>
      <c r="N6" s="29"/>
      <c r="O6" s="92" t="s">
        <v>20</v>
      </c>
      <c r="P6" s="385"/>
    </row>
    <row r="7" spans="1:16" s="206" customFormat="1" ht="15" x14ac:dyDescent="0.25">
      <c r="A7" s="384"/>
      <c r="B7" s="528"/>
      <c r="C7" s="528"/>
      <c r="D7" s="528"/>
      <c r="E7" s="528"/>
      <c r="F7" s="528"/>
      <c r="G7" s="528"/>
      <c r="H7" s="528"/>
      <c r="I7" s="528"/>
      <c r="J7" s="528"/>
      <c r="K7" s="528"/>
      <c r="L7" s="528"/>
      <c r="M7" s="528"/>
      <c r="N7" s="528"/>
      <c r="O7" s="528"/>
      <c r="P7" s="385"/>
    </row>
    <row r="8" spans="1:16" s="206" customFormat="1" ht="15" x14ac:dyDescent="0.25">
      <c r="A8" s="384"/>
      <c r="B8" s="529" t="s">
        <v>42</v>
      </c>
      <c r="C8" s="529"/>
      <c r="D8" s="529"/>
      <c r="E8" s="529"/>
      <c r="F8" s="529"/>
      <c r="G8" s="529"/>
      <c r="H8" s="529"/>
      <c r="I8" s="529"/>
      <c r="J8" s="529"/>
      <c r="K8" s="92" t="s">
        <v>43</v>
      </c>
      <c r="L8" s="438">
        <f>SUM(L6)</f>
        <v>0</v>
      </c>
      <c r="M8" s="438">
        <f>SUM(M6)</f>
        <v>0</v>
      </c>
      <c r="N8" s="189"/>
      <c r="O8" s="427">
        <f>SUM(M8+N8)</f>
        <v>0</v>
      </c>
      <c r="P8" s="385"/>
    </row>
    <row r="9" spans="1:16" ht="15" thickBot="1" x14ac:dyDescent="0.25">
      <c r="A9" s="524"/>
      <c r="B9" s="525"/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6"/>
    </row>
    <row r="10" spans="1:16" x14ac:dyDescent="0.2">
      <c r="A10" s="129"/>
      <c r="P10" s="130"/>
    </row>
    <row r="11" spans="1:16" x14ac:dyDescent="0.2">
      <c r="A11" s="129"/>
      <c r="P11" s="130"/>
    </row>
    <row r="12" spans="1:16" ht="15" thickBot="1" x14ac:dyDescent="0.25">
      <c r="A12" s="129"/>
      <c r="C12" s="348"/>
      <c r="D12" s="348"/>
      <c r="F12" s="349"/>
      <c r="G12" s="375"/>
      <c r="H12" s="375"/>
      <c r="I12" s="375"/>
      <c r="J12" s="375"/>
      <c r="P12" s="130"/>
    </row>
    <row r="13" spans="1:16" ht="18" x14ac:dyDescent="0.2">
      <c r="A13" s="129"/>
      <c r="B13" s="126"/>
      <c r="C13" s="127"/>
      <c r="D13" s="127"/>
      <c r="E13" s="128"/>
      <c r="F13" s="349"/>
      <c r="G13" s="353"/>
      <c r="P13" s="130"/>
    </row>
    <row r="14" spans="1:16" ht="47.25" x14ac:dyDescent="0.2">
      <c r="A14" s="129"/>
      <c r="B14" s="129"/>
      <c r="C14" s="209" t="s">
        <v>264</v>
      </c>
      <c r="D14" s="426">
        <f>O8</f>
        <v>0</v>
      </c>
      <c r="E14" s="130"/>
      <c r="F14" s="349"/>
      <c r="G14" s="354"/>
      <c r="P14" s="130"/>
    </row>
    <row r="15" spans="1:16" ht="15" thickBot="1" x14ac:dyDescent="0.25">
      <c r="A15" s="131"/>
      <c r="B15" s="131"/>
      <c r="C15" s="124"/>
      <c r="D15" s="136"/>
      <c r="E15" s="97"/>
      <c r="F15" s="355"/>
      <c r="G15" s="356"/>
      <c r="H15" s="268"/>
      <c r="I15" s="268"/>
      <c r="J15" s="268"/>
      <c r="K15" s="268"/>
      <c r="L15" s="268"/>
      <c r="M15" s="268"/>
      <c r="N15" s="268"/>
      <c r="O15" s="268"/>
      <c r="P15" s="292"/>
    </row>
  </sheetData>
  <mergeCells count="7">
    <mergeCell ref="A1:P1"/>
    <mergeCell ref="C4:D4"/>
    <mergeCell ref="E4:O4"/>
    <mergeCell ref="A9:P9"/>
    <mergeCell ref="B3:O3"/>
    <mergeCell ref="B7:O7"/>
    <mergeCell ref="B8:J8"/>
  </mergeCells>
  <pageMargins left="0.25" right="0.25" top="0.75" bottom="0.75" header="0.3" footer="0.3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1013-D8FE-49C8-A18C-3BFDF22FDCA6}">
  <sheetPr>
    <pageSetUpPr fitToPage="1"/>
  </sheetPr>
  <dimension ref="A1:N34"/>
  <sheetViews>
    <sheetView workbookViewId="0">
      <selection activeCell="I16" sqref="I16:K17"/>
    </sheetView>
  </sheetViews>
  <sheetFormatPr defaultRowHeight="14.25" x14ac:dyDescent="0.25"/>
  <cols>
    <col min="1" max="1" width="6.5703125" style="74" customWidth="1"/>
    <col min="2" max="2" width="5" style="74" customWidth="1"/>
    <col min="3" max="3" width="38.85546875" style="74" customWidth="1"/>
    <col min="4" max="4" width="9.140625" style="74"/>
    <col min="5" max="5" width="42.5703125" style="74" customWidth="1"/>
    <col min="6" max="6" width="3.85546875" style="74" customWidth="1"/>
    <col min="7" max="7" width="9.140625" style="74"/>
    <col min="8" max="8" width="4.7109375" style="74" customWidth="1"/>
    <col min="9" max="9" width="13.85546875" style="74" customWidth="1"/>
    <col min="10" max="10" width="14.140625" style="74" customWidth="1"/>
    <col min="11" max="11" width="40.7109375" style="74" customWidth="1"/>
    <col min="12" max="12" width="5.28515625" style="74" customWidth="1"/>
    <col min="13" max="16384" width="9.140625" style="74"/>
  </cols>
  <sheetData>
    <row r="1" spans="1:14" x14ac:dyDescent="0.25">
      <c r="A1" s="211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3"/>
    </row>
    <row r="2" spans="1:14" x14ac:dyDescent="0.25">
      <c r="A2" s="214"/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215"/>
    </row>
    <row r="3" spans="1:14" x14ac:dyDescent="0.25">
      <c r="A3" s="214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215"/>
    </row>
    <row r="4" spans="1:14" ht="15" thickBot="1" x14ac:dyDescent="0.3">
      <c r="A4" s="214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215"/>
    </row>
    <row r="5" spans="1:14" ht="15" thickBot="1" x14ac:dyDescent="0.3">
      <c r="A5" s="214"/>
      <c r="B5" s="219"/>
      <c r="C5" s="220"/>
      <c r="D5" s="220"/>
      <c r="E5" s="220"/>
      <c r="F5" s="221"/>
      <c r="G5" s="386"/>
      <c r="H5" s="222"/>
      <c r="I5" s="223"/>
      <c r="J5" s="223"/>
      <c r="K5" s="223"/>
      <c r="L5" s="224"/>
      <c r="M5" s="386"/>
      <c r="N5" s="215"/>
    </row>
    <row r="6" spans="1:14" ht="26.25" x14ac:dyDescent="0.25">
      <c r="A6" s="214"/>
      <c r="B6" s="225"/>
      <c r="C6" s="536" t="s">
        <v>714</v>
      </c>
      <c r="D6" s="537"/>
      <c r="E6" s="538"/>
      <c r="F6" s="226"/>
      <c r="G6" s="386"/>
      <c r="H6" s="227"/>
      <c r="I6" s="211"/>
      <c r="J6" s="212"/>
      <c r="K6" s="213"/>
      <c r="L6" s="228"/>
      <c r="M6" s="386"/>
      <c r="N6" s="215"/>
    </row>
    <row r="7" spans="1:14" ht="35.25" thickBot="1" x14ac:dyDescent="0.3">
      <c r="A7" s="214"/>
      <c r="B7" s="225"/>
      <c r="C7" s="210"/>
      <c r="D7" s="229"/>
      <c r="E7" s="229"/>
      <c r="F7" s="230"/>
      <c r="G7" s="386"/>
      <c r="H7" s="227"/>
      <c r="I7" s="533" t="s">
        <v>715</v>
      </c>
      <c r="J7" s="534"/>
      <c r="K7" s="535"/>
      <c r="L7" s="228"/>
      <c r="M7" s="386"/>
      <c r="N7" s="215"/>
    </row>
    <row r="8" spans="1:14" ht="15" thickBot="1" x14ac:dyDescent="0.3">
      <c r="A8" s="214"/>
      <c r="B8" s="225"/>
      <c r="C8" s="211"/>
      <c r="D8" s="212"/>
      <c r="E8" s="213"/>
      <c r="F8" s="230"/>
      <c r="G8" s="386"/>
      <c r="H8" s="227"/>
      <c r="I8" s="387"/>
      <c r="J8" s="387"/>
      <c r="K8" s="387"/>
      <c r="L8" s="228"/>
      <c r="M8" s="386"/>
      <c r="N8" s="215"/>
    </row>
    <row r="9" spans="1:14" ht="15.75" x14ac:dyDescent="0.25">
      <c r="A9" s="214"/>
      <c r="B9" s="225"/>
      <c r="C9" s="239" t="s">
        <v>716</v>
      </c>
      <c r="D9" s="240" t="s">
        <v>43</v>
      </c>
      <c r="E9" s="439">
        <f>COSENZA!D352</f>
        <v>20863602.037000004</v>
      </c>
      <c r="F9" s="230"/>
      <c r="G9" s="386"/>
      <c r="H9" s="227"/>
      <c r="I9" s="539"/>
      <c r="J9" s="540"/>
      <c r="K9" s="541"/>
      <c r="L9" s="228"/>
      <c r="M9" s="386"/>
      <c r="N9" s="215"/>
    </row>
    <row r="10" spans="1:14" ht="15" x14ac:dyDescent="0.25">
      <c r="A10" s="214"/>
      <c r="B10" s="225"/>
      <c r="C10" s="241"/>
      <c r="D10" s="388"/>
      <c r="E10" s="242"/>
      <c r="F10" s="230"/>
      <c r="G10" s="386"/>
      <c r="H10" s="227"/>
      <c r="I10" s="542"/>
      <c r="J10" s="543"/>
      <c r="K10" s="544"/>
      <c r="L10" s="228"/>
      <c r="M10" s="386"/>
      <c r="N10" s="215"/>
    </row>
    <row r="11" spans="1:14" ht="16.5" thickBot="1" x14ac:dyDescent="0.3">
      <c r="A11" s="214"/>
      <c r="B11" s="225"/>
      <c r="C11" s="239" t="s">
        <v>717</v>
      </c>
      <c r="D11" s="240" t="s">
        <v>43</v>
      </c>
      <c r="E11" s="439">
        <f>CROTONE!D566</f>
        <v>24726201.338999998</v>
      </c>
      <c r="F11" s="230"/>
      <c r="G11" s="386"/>
      <c r="H11" s="227"/>
      <c r="I11" s="545"/>
      <c r="J11" s="546"/>
      <c r="K11" s="547"/>
      <c r="L11" s="228"/>
      <c r="M11" s="386"/>
      <c r="N11" s="215"/>
    </row>
    <row r="12" spans="1:14" ht="15.75" thickBot="1" x14ac:dyDescent="0.3">
      <c r="A12" s="214"/>
      <c r="B12" s="225"/>
      <c r="C12" s="241"/>
      <c r="D12" s="388"/>
      <c r="E12" s="242"/>
      <c r="F12" s="230"/>
      <c r="G12" s="386"/>
      <c r="H12" s="227"/>
      <c r="I12" s="548" t="s">
        <v>718</v>
      </c>
      <c r="J12" s="549"/>
      <c r="K12" s="550"/>
      <c r="L12" s="228"/>
      <c r="M12" s="386"/>
      <c r="N12" s="215"/>
    </row>
    <row r="13" spans="1:14" ht="15.75" x14ac:dyDescent="0.25">
      <c r="A13" s="214"/>
      <c r="B13" s="225"/>
      <c r="C13" s="239" t="s">
        <v>719</v>
      </c>
      <c r="D13" s="240" t="s">
        <v>43</v>
      </c>
      <c r="E13" s="439">
        <f>CATANZARO!D166</f>
        <v>6041093.0579999993</v>
      </c>
      <c r="F13" s="230"/>
      <c r="G13" s="386"/>
      <c r="H13" s="227"/>
      <c r="I13" s="551"/>
      <c r="J13" s="552"/>
      <c r="K13" s="553"/>
      <c r="L13" s="228"/>
      <c r="M13" s="386"/>
      <c r="N13" s="215"/>
    </row>
    <row r="14" spans="1:14" ht="15" x14ac:dyDescent="0.25">
      <c r="A14" s="214"/>
      <c r="B14" s="225"/>
      <c r="C14" s="241"/>
      <c r="D14" s="388"/>
      <c r="E14" s="242"/>
      <c r="F14" s="230"/>
      <c r="G14" s="386"/>
      <c r="H14" s="227"/>
      <c r="I14" s="214"/>
      <c r="J14" s="386"/>
      <c r="K14" s="215"/>
      <c r="L14" s="228"/>
      <c r="M14" s="386"/>
      <c r="N14" s="215"/>
    </row>
    <row r="15" spans="1:14" ht="16.5" thickBot="1" x14ac:dyDescent="0.3">
      <c r="A15" s="214"/>
      <c r="B15" s="225"/>
      <c r="C15" s="239" t="s">
        <v>720</v>
      </c>
      <c r="D15" s="240" t="s">
        <v>43</v>
      </c>
      <c r="E15" s="439">
        <f>'REGGIO CALABRIA'!D115</f>
        <v>5432909.1264000004</v>
      </c>
      <c r="F15" s="230"/>
      <c r="G15" s="386"/>
      <c r="H15" s="227"/>
      <c r="I15" s="216"/>
      <c r="J15" s="217"/>
      <c r="K15" s="218"/>
      <c r="L15" s="228"/>
      <c r="M15" s="386"/>
      <c r="N15" s="215"/>
    </row>
    <row r="16" spans="1:14" ht="15" customHeight="1" x14ac:dyDescent="0.25">
      <c r="A16" s="214"/>
      <c r="B16" s="225"/>
      <c r="C16" s="241"/>
      <c r="D16" s="388"/>
      <c r="E16" s="242"/>
      <c r="F16" s="230"/>
      <c r="G16" s="386"/>
      <c r="H16" s="227"/>
      <c r="I16" s="554">
        <f>E20</f>
        <v>57063805.560400002</v>
      </c>
      <c r="J16" s="555"/>
      <c r="K16" s="556"/>
      <c r="L16" s="228"/>
      <c r="M16" s="386"/>
      <c r="N16" s="215"/>
    </row>
    <row r="17" spans="1:14" ht="15.75" customHeight="1" thickBot="1" x14ac:dyDescent="0.3">
      <c r="A17" s="214"/>
      <c r="B17" s="225"/>
      <c r="C17" s="239" t="s">
        <v>721</v>
      </c>
      <c r="D17" s="240" t="s">
        <v>43</v>
      </c>
      <c r="E17" s="439">
        <f>'VIBO VALENZIA'!D14</f>
        <v>0</v>
      </c>
      <c r="F17" s="230"/>
      <c r="G17" s="386"/>
      <c r="H17" s="227"/>
      <c r="I17" s="557"/>
      <c r="J17" s="558"/>
      <c r="K17" s="559"/>
      <c r="L17" s="228"/>
      <c r="M17" s="386"/>
      <c r="N17" s="215"/>
    </row>
    <row r="18" spans="1:14" ht="15.75" thickBot="1" x14ac:dyDescent="0.3">
      <c r="A18" s="214"/>
      <c r="B18" s="225"/>
      <c r="C18" s="243"/>
      <c r="D18" s="389"/>
      <c r="E18" s="244"/>
      <c r="F18" s="230"/>
      <c r="G18" s="386"/>
      <c r="H18" s="227"/>
      <c r="I18" s="530"/>
      <c r="J18" s="531"/>
      <c r="K18" s="532"/>
      <c r="L18" s="228"/>
      <c r="M18" s="386"/>
      <c r="N18" s="215"/>
    </row>
    <row r="19" spans="1:14" ht="15.75" thickBot="1" x14ac:dyDescent="0.3">
      <c r="A19" s="214"/>
      <c r="B19" s="225"/>
      <c r="C19" s="243"/>
      <c r="D19" s="389"/>
      <c r="E19" s="244"/>
      <c r="F19" s="230"/>
      <c r="H19" s="231"/>
      <c r="I19" s="232"/>
      <c r="J19" s="232"/>
      <c r="K19" s="232"/>
      <c r="L19" s="233"/>
      <c r="M19" s="386"/>
      <c r="N19" s="215"/>
    </row>
    <row r="20" spans="1:14" ht="15.75" x14ac:dyDescent="0.25">
      <c r="A20" s="214"/>
      <c r="B20" s="225"/>
      <c r="C20" s="239" t="s">
        <v>722</v>
      </c>
      <c r="D20" s="240" t="s">
        <v>43</v>
      </c>
      <c r="E20" s="439">
        <f>E9+E11+E13+E15+E17</f>
        <v>57063805.560400002</v>
      </c>
      <c r="F20" s="230"/>
      <c r="G20" s="386"/>
      <c r="H20" s="386"/>
      <c r="I20" s="386"/>
      <c r="J20" s="386"/>
      <c r="K20" s="386"/>
      <c r="L20" s="386"/>
      <c r="M20" s="386"/>
      <c r="N20" s="215"/>
    </row>
    <row r="21" spans="1:14" ht="15" thickBot="1" x14ac:dyDescent="0.3">
      <c r="A21" s="214"/>
      <c r="B21" s="225"/>
      <c r="C21" s="88"/>
      <c r="D21" s="234"/>
      <c r="E21" s="235"/>
      <c r="F21" s="230"/>
      <c r="G21" s="386"/>
      <c r="H21" s="386"/>
      <c r="I21" s="386"/>
      <c r="J21" s="386"/>
      <c r="K21" s="386"/>
      <c r="L21" s="386"/>
      <c r="M21" s="386"/>
      <c r="N21" s="215"/>
    </row>
    <row r="22" spans="1:14" ht="15" thickBot="1" x14ac:dyDescent="0.3">
      <c r="A22" s="214"/>
      <c r="B22" s="236"/>
      <c r="C22" s="237"/>
      <c r="D22" s="237"/>
      <c r="E22" s="237"/>
      <c r="F22" s="238"/>
      <c r="G22" s="386"/>
      <c r="H22" s="386"/>
      <c r="I22" s="386"/>
      <c r="J22" s="386"/>
      <c r="K22" s="386"/>
      <c r="L22" s="386"/>
      <c r="M22" s="386"/>
      <c r="N22" s="215"/>
    </row>
    <row r="23" spans="1:14" x14ac:dyDescent="0.25">
      <c r="A23" s="214"/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215"/>
    </row>
    <row r="24" spans="1:14" x14ac:dyDescent="0.25">
      <c r="A24" s="214"/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215"/>
    </row>
    <row r="25" spans="1:14" x14ac:dyDescent="0.25">
      <c r="A25" s="214"/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215"/>
    </row>
    <row r="26" spans="1:14" x14ac:dyDescent="0.25">
      <c r="A26" s="214"/>
      <c r="B26" s="386"/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215"/>
    </row>
    <row r="27" spans="1:14" x14ac:dyDescent="0.25">
      <c r="A27" s="214"/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215"/>
    </row>
    <row r="28" spans="1:14" x14ac:dyDescent="0.25">
      <c r="A28" s="214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215"/>
    </row>
    <row r="29" spans="1:14" x14ac:dyDescent="0.25">
      <c r="A29" s="214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215"/>
    </row>
    <row r="30" spans="1:14" x14ac:dyDescent="0.25">
      <c r="A30" s="214"/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215"/>
    </row>
    <row r="31" spans="1:14" x14ac:dyDescent="0.25">
      <c r="A31" s="214"/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215"/>
    </row>
    <row r="32" spans="1:14" x14ac:dyDescent="0.25">
      <c r="A32" s="214"/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215"/>
    </row>
    <row r="33" spans="1:14" x14ac:dyDescent="0.25">
      <c r="A33" s="214"/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215"/>
    </row>
    <row r="34" spans="1:14" ht="15" thickBot="1" x14ac:dyDescent="0.3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8"/>
    </row>
  </sheetData>
  <mergeCells count="7">
    <mergeCell ref="I18:K18"/>
    <mergeCell ref="I7:K7"/>
    <mergeCell ref="C6:E6"/>
    <mergeCell ref="I9:K11"/>
    <mergeCell ref="I12:K12"/>
    <mergeCell ref="I13:K13"/>
    <mergeCell ref="I16:K17"/>
  </mergeCell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CATANZARO</vt:lpstr>
      <vt:lpstr>COSENZA</vt:lpstr>
      <vt:lpstr>CROTONE</vt:lpstr>
      <vt:lpstr>REGGIO CALABRIA</vt:lpstr>
      <vt:lpstr>VIBO VALENZIA</vt:lpstr>
      <vt:lpstr>RIEPILOGO GENERALE</vt:lpstr>
      <vt:lpstr>CATANZARO!Area_stampa</vt:lpstr>
      <vt:lpstr>COSENZA!Area_stampa</vt:lpstr>
      <vt:lpstr>CROTONE!Area_stampa</vt:lpstr>
      <vt:lpstr>'REGGIO CALABRIA'!Area_stampa</vt:lpstr>
      <vt:lpstr>'RIEPILOGO GENERALE'!Area_stampa</vt:lpstr>
      <vt:lpstr>'VIBO VALENZIA'!Area_stampa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Guido</dc:creator>
  <cp:lastModifiedBy>Maurizio Guido</cp:lastModifiedBy>
  <cp:lastPrinted>2026-01-22T12:09:07Z</cp:lastPrinted>
  <dcterms:created xsi:type="dcterms:W3CDTF">2025-01-30T09:53:08Z</dcterms:created>
  <dcterms:modified xsi:type="dcterms:W3CDTF">2026-04-15T11:05:12Z</dcterms:modified>
</cp:coreProperties>
</file>